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/>
  <mc:AlternateContent xmlns:mc="http://schemas.openxmlformats.org/markup-compatibility/2006">
    <mc:Choice Requires="x15">
      <x15ac:absPath xmlns:x15ac="http://schemas.microsoft.com/office/spreadsheetml/2010/11/ac" url="D:\อบต.บางดี\งานบุคคล อบต.บางดี ปัจจุบัน\แผนอัตรากำลัง\64-66\เล่มแผนปรับปรุงครั้งที่ 1 ปี 64\"/>
    </mc:Choice>
  </mc:AlternateContent>
  <xr:revisionPtr revIDLastSave="0" documentId="13_ncr:1_{D2C801F5-00E3-474E-BE92-1C9FEA8DFE50}" xr6:coauthVersionLast="44" xr6:coauthVersionMax="44" xr10:uidLastSave="{00000000-0000-0000-0000-000000000000}"/>
  <bookViews>
    <workbookView xWindow="-120" yWindow="-120" windowWidth="29040" windowHeight="15840" activeTab="2" xr2:uid="{00000000-000D-0000-FFFF-FFFF00000000}"/>
  </bookViews>
  <sheets>
    <sheet name="ภาระค่าใช้จ่าย" sheetId="11" r:id="rId1"/>
    <sheet name="ภาระค่าใช้จ่าย 64-66" sheetId="12" r:id="rId2"/>
    <sheet name="ภาระค่าใช้จ่าย ฉ.1-64" sheetId="14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95" i="14" l="1"/>
  <c r="R95" i="14"/>
  <c r="Q95" i="14"/>
  <c r="S33" i="14"/>
  <c r="R33" i="14"/>
  <c r="Q33" i="14"/>
  <c r="H95" i="14" l="1"/>
  <c r="J95" i="14"/>
  <c r="I95" i="14"/>
  <c r="P95" i="14"/>
  <c r="O95" i="14"/>
  <c r="N95" i="14"/>
  <c r="F95" i="14"/>
  <c r="Q32" i="14"/>
  <c r="R32" i="14" s="1"/>
  <c r="S32" i="14" s="1"/>
  <c r="Q27" i="14"/>
  <c r="R27" i="14" s="1"/>
  <c r="S27" i="14" s="1"/>
  <c r="G95" i="14" l="1"/>
  <c r="E95" i="14"/>
  <c r="D95" i="14"/>
  <c r="Q94" i="14"/>
  <c r="Q92" i="14"/>
  <c r="R92" i="14" s="1"/>
  <c r="S92" i="14" s="1"/>
  <c r="Q91" i="14"/>
  <c r="R91" i="14" s="1"/>
  <c r="S91" i="14" s="1"/>
  <c r="Q89" i="14"/>
  <c r="R89" i="14" s="1"/>
  <c r="S89" i="14" s="1"/>
  <c r="Q88" i="14"/>
  <c r="R88" i="14" s="1"/>
  <c r="S88" i="14" s="1"/>
  <c r="Q87" i="14"/>
  <c r="R87" i="14" s="1"/>
  <c r="S87" i="14" s="1"/>
  <c r="Q85" i="14"/>
  <c r="R85" i="14" s="1"/>
  <c r="S85" i="14" s="1"/>
  <c r="Q83" i="14"/>
  <c r="R83" i="14" s="1"/>
  <c r="S83" i="14" s="1"/>
  <c r="Q82" i="14"/>
  <c r="R82" i="14" s="1"/>
  <c r="S82" i="14" s="1"/>
  <c r="Q81" i="14"/>
  <c r="R81" i="14" s="1"/>
  <c r="S81" i="14" s="1"/>
  <c r="Q80" i="14"/>
  <c r="R80" i="14" s="1"/>
  <c r="S80" i="14" s="1"/>
  <c r="Q66" i="14"/>
  <c r="R66" i="14" s="1"/>
  <c r="S66" i="14" s="1"/>
  <c r="Q64" i="14"/>
  <c r="R64" i="14" s="1"/>
  <c r="S64" i="14" s="1"/>
  <c r="Q63" i="14"/>
  <c r="R63" i="14" s="1"/>
  <c r="S63" i="14" s="1"/>
  <c r="Q62" i="14"/>
  <c r="R62" i="14" s="1"/>
  <c r="S62" i="14" s="1"/>
  <c r="Q60" i="14"/>
  <c r="R60" i="14" s="1"/>
  <c r="S60" i="14" s="1"/>
  <c r="Q59" i="14"/>
  <c r="R59" i="14" s="1"/>
  <c r="S59" i="14" s="1"/>
  <c r="Q58" i="14"/>
  <c r="R58" i="14" s="1"/>
  <c r="S58" i="14" s="1"/>
  <c r="Q57" i="14"/>
  <c r="R57" i="14" s="1"/>
  <c r="S57" i="14" s="1"/>
  <c r="Q56" i="14"/>
  <c r="R56" i="14" s="1"/>
  <c r="S56" i="14" s="1"/>
  <c r="Q55" i="14"/>
  <c r="R55" i="14" s="1"/>
  <c r="S55" i="14" s="1"/>
  <c r="Q54" i="14"/>
  <c r="R54" i="14" s="1"/>
  <c r="S54" i="14" s="1"/>
  <c r="Q23" i="14"/>
  <c r="R23" i="14" s="1"/>
  <c r="S23" i="14" s="1"/>
  <c r="Q21" i="14"/>
  <c r="R21" i="14" s="1"/>
  <c r="S21" i="14" s="1"/>
  <c r="Q20" i="14"/>
  <c r="R20" i="14" s="1"/>
  <c r="S20" i="14" s="1"/>
  <c r="Q18" i="14"/>
  <c r="Q16" i="14"/>
  <c r="R16" i="14" s="1"/>
  <c r="S16" i="14" s="1"/>
  <c r="Q31" i="14"/>
  <c r="R31" i="14" s="1"/>
  <c r="S31" i="14" s="1"/>
  <c r="Q15" i="14"/>
  <c r="Q14" i="14"/>
  <c r="R14" i="14" s="1"/>
  <c r="S14" i="14" s="1"/>
  <c r="Q13" i="14"/>
  <c r="R13" i="14" s="1"/>
  <c r="S13" i="14" s="1"/>
  <c r="Q26" i="14"/>
  <c r="R26" i="14" s="1"/>
  <c r="S26" i="14" s="1"/>
  <c r="Q12" i="14"/>
  <c r="R12" i="14" s="1"/>
  <c r="S12" i="14" s="1"/>
  <c r="Q11" i="14"/>
  <c r="R11" i="14" s="1"/>
  <c r="S11" i="14" s="1"/>
  <c r="Q9" i="14"/>
  <c r="R9" i="14" s="1"/>
  <c r="S9" i="14" s="1"/>
  <c r="Q8" i="14"/>
  <c r="R8" i="14" s="1"/>
  <c r="R94" i="14" l="1"/>
  <c r="R15" i="14"/>
  <c r="S8" i="14"/>
  <c r="R96" i="14" l="1"/>
  <c r="R97" i="14" s="1"/>
  <c r="R98" i="14" s="1"/>
  <c r="S94" i="14"/>
  <c r="S15" i="14"/>
  <c r="Q97" i="14"/>
  <c r="Q98" i="14" s="1"/>
  <c r="E89" i="12"/>
  <c r="F89" i="12"/>
  <c r="S96" i="14" l="1"/>
  <c r="S97" i="14" s="1"/>
  <c r="S98" i="14" s="1"/>
  <c r="N89" i="12"/>
  <c r="P89" i="12"/>
  <c r="O89" i="12"/>
  <c r="D89" i="12"/>
  <c r="Q47" i="12"/>
  <c r="R47" i="12" s="1"/>
  <c r="S47" i="12" s="1"/>
  <c r="G89" i="12" l="1"/>
  <c r="Q88" i="12"/>
  <c r="R88" i="12" s="1"/>
  <c r="S88" i="12" s="1"/>
  <c r="Q76" i="12" l="1"/>
  <c r="Q77" i="12"/>
  <c r="Q78" i="12"/>
  <c r="Q80" i="12"/>
  <c r="Q82" i="12"/>
  <c r="Q83" i="12"/>
  <c r="Q84" i="12"/>
  <c r="Q86" i="12"/>
  <c r="Q87" i="12"/>
  <c r="Q75" i="12"/>
  <c r="Q50" i="12"/>
  <c r="Q51" i="12"/>
  <c r="R51" i="12" s="1"/>
  <c r="S51" i="12" s="1"/>
  <c r="Q52" i="12"/>
  <c r="Q53" i="12"/>
  <c r="Q54" i="12"/>
  <c r="Q55" i="12"/>
  <c r="Q57" i="12"/>
  <c r="Q58" i="12"/>
  <c r="Q59" i="12"/>
  <c r="Q61" i="12"/>
  <c r="Q49" i="12"/>
  <c r="Q22" i="12"/>
  <c r="Q24" i="12"/>
  <c r="Q25" i="12"/>
  <c r="Q27" i="12"/>
  <c r="Q14" i="12"/>
  <c r="Q13" i="12"/>
  <c r="Q15" i="12"/>
  <c r="Q16" i="12"/>
  <c r="Q17" i="12"/>
  <c r="Q18" i="12"/>
  <c r="Q19" i="12"/>
  <c r="Q20" i="12"/>
  <c r="Q11" i="12"/>
  <c r="Q10" i="12"/>
  <c r="R10" i="12" s="1"/>
  <c r="S10" i="12" s="1"/>
  <c r="R27" i="12" l="1"/>
  <c r="Q89" i="12"/>
  <c r="Q90" i="12" s="1"/>
  <c r="R87" i="12"/>
  <c r="S87" i="12" s="1"/>
  <c r="R86" i="12"/>
  <c r="R84" i="12"/>
  <c r="S84" i="12" s="1"/>
  <c r="R83" i="12"/>
  <c r="S83" i="12" s="1"/>
  <c r="R82" i="12"/>
  <c r="S82" i="12" s="1"/>
  <c r="R80" i="12"/>
  <c r="S80" i="12" s="1"/>
  <c r="R78" i="12"/>
  <c r="S78" i="12" s="1"/>
  <c r="R77" i="12"/>
  <c r="S77" i="12" s="1"/>
  <c r="R76" i="12"/>
  <c r="S76" i="12" s="1"/>
  <c r="R75" i="12"/>
  <c r="S75" i="12" s="1"/>
  <c r="R61" i="12"/>
  <c r="S61" i="12" s="1"/>
  <c r="R59" i="12"/>
  <c r="S59" i="12" s="1"/>
  <c r="R58" i="12"/>
  <c r="S58" i="12" s="1"/>
  <c r="R57" i="12"/>
  <c r="S57" i="12" s="1"/>
  <c r="R55" i="12"/>
  <c r="S55" i="12" s="1"/>
  <c r="R54" i="12"/>
  <c r="S54" i="12" s="1"/>
  <c r="R53" i="12"/>
  <c r="S53" i="12" s="1"/>
  <c r="R52" i="12"/>
  <c r="S52" i="12" s="1"/>
  <c r="R50" i="12"/>
  <c r="S50" i="12" s="1"/>
  <c r="R49" i="12"/>
  <c r="S49" i="12" s="1"/>
  <c r="R25" i="12"/>
  <c r="S25" i="12" s="1"/>
  <c r="R24" i="12"/>
  <c r="S24" i="12" s="1"/>
  <c r="R20" i="12"/>
  <c r="S20" i="12" s="1"/>
  <c r="R19" i="12"/>
  <c r="S19" i="12" s="1"/>
  <c r="R18" i="12"/>
  <c r="S18" i="12" s="1"/>
  <c r="R17" i="12"/>
  <c r="R16" i="12"/>
  <c r="S16" i="12" s="1"/>
  <c r="R15" i="12"/>
  <c r="S15" i="12" s="1"/>
  <c r="R14" i="12"/>
  <c r="S14" i="12" s="1"/>
  <c r="R13" i="12"/>
  <c r="S13" i="12" s="1"/>
  <c r="R11" i="12"/>
  <c r="S11" i="12" s="1"/>
  <c r="S17" i="12" l="1"/>
  <c r="R89" i="12"/>
  <c r="R90" i="12" s="1"/>
  <c r="R91" i="12" s="1"/>
  <c r="R92" i="12" s="1"/>
  <c r="S27" i="12"/>
  <c r="S86" i="12"/>
  <c r="Q29" i="12"/>
  <c r="R29" i="12"/>
  <c r="O89" i="11"/>
  <c r="N89" i="11"/>
  <c r="I89" i="11"/>
  <c r="M89" i="11"/>
  <c r="H89" i="11"/>
  <c r="G89" i="11"/>
  <c r="D89" i="11"/>
  <c r="F89" i="11"/>
  <c r="P85" i="11"/>
  <c r="Q85" i="11" s="1"/>
  <c r="R85" i="11" s="1"/>
  <c r="E89" i="11"/>
  <c r="P80" i="11"/>
  <c r="Q80" i="11" s="1"/>
  <c r="R80" i="11" s="1"/>
  <c r="P78" i="11"/>
  <c r="Q78" i="11" s="1"/>
  <c r="R78" i="11" s="1"/>
  <c r="P77" i="11"/>
  <c r="Q77" i="11" s="1"/>
  <c r="R77" i="11" s="1"/>
  <c r="P76" i="11"/>
  <c r="Q76" i="11" s="1"/>
  <c r="R76" i="11" s="1"/>
  <c r="P75" i="11"/>
  <c r="Q75" i="11" s="1"/>
  <c r="R75" i="11" s="1"/>
  <c r="P15" i="11"/>
  <c r="Q15" i="11" s="1"/>
  <c r="R15" i="11" s="1"/>
  <c r="P88" i="11"/>
  <c r="Q88" i="11" s="1"/>
  <c r="R88" i="11" s="1"/>
  <c r="P87" i="11"/>
  <c r="Q87" i="11" s="1"/>
  <c r="P84" i="11"/>
  <c r="Q84" i="11" s="1"/>
  <c r="R84" i="11" s="1"/>
  <c r="P83" i="11"/>
  <c r="Q83" i="11" s="1"/>
  <c r="R83" i="11" s="1"/>
  <c r="P53" i="11"/>
  <c r="Q53" i="11" s="1"/>
  <c r="R53" i="11" s="1"/>
  <c r="P52" i="11"/>
  <c r="Q52" i="11" s="1"/>
  <c r="R52" i="11" s="1"/>
  <c r="P51" i="11"/>
  <c r="Q51" i="11" s="1"/>
  <c r="R51" i="11" s="1"/>
  <c r="P50" i="11"/>
  <c r="Q50" i="11" s="1"/>
  <c r="R50" i="11" s="1"/>
  <c r="P57" i="11"/>
  <c r="P59" i="11"/>
  <c r="Q59" i="11" s="1"/>
  <c r="R59" i="11" s="1"/>
  <c r="P58" i="11"/>
  <c r="Q58" i="11" s="1"/>
  <c r="R58" i="11" s="1"/>
  <c r="P55" i="11"/>
  <c r="Q55" i="11" s="1"/>
  <c r="R55" i="11" s="1"/>
  <c r="P54" i="11"/>
  <c r="Q54" i="11" s="1"/>
  <c r="R54" i="11" s="1"/>
  <c r="P26" i="11"/>
  <c r="Q26" i="11" s="1"/>
  <c r="R26" i="11" s="1"/>
  <c r="P21" i="11"/>
  <c r="Q21" i="11" s="1"/>
  <c r="R21" i="11" s="1"/>
  <c r="P18" i="11"/>
  <c r="Q18" i="11" s="1"/>
  <c r="R18" i="11" s="1"/>
  <c r="S89" i="12" l="1"/>
  <c r="S90" i="12" s="1"/>
  <c r="Q91" i="12"/>
  <c r="Q92" i="12" s="1"/>
  <c r="S29" i="12"/>
  <c r="R87" i="11"/>
  <c r="S91" i="12" l="1"/>
  <c r="S92" i="12" s="1"/>
  <c r="P61" i="11"/>
  <c r="Q61" i="11" s="1"/>
  <c r="R61" i="11" s="1"/>
  <c r="Q57" i="11"/>
  <c r="R57" i="11" s="1"/>
  <c r="P25" i="11"/>
  <c r="Q25" i="11" s="1"/>
  <c r="R25" i="11" s="1"/>
  <c r="P19" i="11"/>
  <c r="Q19" i="11" s="1"/>
  <c r="R19" i="11" s="1"/>
  <c r="P20" i="11"/>
  <c r="Q20" i="11" s="1"/>
  <c r="R20" i="11" s="1"/>
  <c r="P17" i="11"/>
  <c r="Q17" i="11" s="1"/>
  <c r="R17" i="11" s="1"/>
  <c r="P16" i="11"/>
  <c r="Q16" i="11" s="1"/>
  <c r="R16" i="11" s="1"/>
  <c r="P14" i="11"/>
  <c r="Q14" i="11" s="1"/>
  <c r="R14" i="11" s="1"/>
  <c r="P13" i="11"/>
  <c r="Q13" i="11" s="1"/>
  <c r="R13" i="11" s="1"/>
  <c r="P11" i="11"/>
  <c r="Q11" i="11" s="1"/>
  <c r="R11" i="11" s="1"/>
  <c r="P10" i="11"/>
  <c r="Q10" i="11" l="1"/>
  <c r="P89" i="11"/>
  <c r="P90" i="11" s="1"/>
  <c r="P91" i="11" s="1"/>
  <c r="P92" i="11" s="1"/>
  <c r="P30" i="11"/>
  <c r="O30" i="11"/>
  <c r="N30" i="11"/>
  <c r="R10" i="11" l="1"/>
  <c r="R89" i="11" s="1"/>
  <c r="R90" i="11" s="1"/>
  <c r="Q89" i="11"/>
  <c r="Q90" i="11" s="1"/>
  <c r="Q91" i="11" s="1"/>
  <c r="Q92" i="11" s="1"/>
  <c r="R30" i="11"/>
  <c r="Q30" i="11"/>
  <c r="R91" i="11" l="1"/>
  <c r="R92" i="11" s="1"/>
</calcChain>
</file>

<file path=xl/sharedStrings.xml><?xml version="1.0" encoding="utf-8"?>
<sst xmlns="http://schemas.openxmlformats.org/spreadsheetml/2006/main" count="1024" uniqueCount="137">
  <si>
    <t>เพิ่ม/ลด</t>
  </si>
  <si>
    <t>-</t>
  </si>
  <si>
    <t>สำนักงานปลัด อบต.</t>
  </si>
  <si>
    <t>รวม</t>
  </si>
  <si>
    <t>ระดับ</t>
  </si>
  <si>
    <t>ตำแหน่ง</t>
  </si>
  <si>
    <t>นักวิชาการศึกษา</t>
  </si>
  <si>
    <t>ลูกจ้างประจำ</t>
  </si>
  <si>
    <t>นักพัฒนาชุมชน</t>
  </si>
  <si>
    <t>เงินเดือน</t>
  </si>
  <si>
    <t>พนักงานสูบน้ำ</t>
  </si>
  <si>
    <t>เจ้าพนักงานธุรการ</t>
  </si>
  <si>
    <t>นายช่างโยธา</t>
  </si>
  <si>
    <t>เจ้าพนักงานการเงินและบัญชี</t>
  </si>
  <si>
    <t>กองคลัง</t>
  </si>
  <si>
    <t>กองช่าง</t>
  </si>
  <si>
    <t>ผู้ช่วยเจ้าพนักงานธุรการ</t>
  </si>
  <si>
    <t>คนงานทั่วไป</t>
  </si>
  <si>
    <t>ครู</t>
  </si>
  <si>
    <t>ระยะเวลา 3 ปีข้างหน้า</t>
  </si>
  <si>
    <t>พนักงานจ้างตามภารกิจ</t>
  </si>
  <si>
    <t>พนักงานจ้างทั่วไป</t>
  </si>
  <si>
    <t>คศ.1</t>
  </si>
  <si>
    <t>ที่</t>
  </si>
  <si>
    <t>ชื่อสายงาน</t>
  </si>
  <si>
    <t>จำนวน</t>
  </si>
  <si>
    <t>จำนวนที่มีอยู่</t>
  </si>
  <si>
    <t>ทั้งหมด</t>
  </si>
  <si>
    <t>อัตราตำแหน่งที่คาดว่า</t>
  </si>
  <si>
    <t>อัตรากำลังคน</t>
  </si>
  <si>
    <t>หมาย</t>
  </si>
  <si>
    <t>ปัจจุบัน</t>
  </si>
  <si>
    <t>จะต้องใช้ในช่วง</t>
  </si>
  <si>
    <t>เหตุ</t>
  </si>
  <si>
    <t xml:space="preserve">จำนวน </t>
  </si>
  <si>
    <t>(คน)</t>
  </si>
  <si>
    <t>(1)</t>
  </si>
  <si>
    <t xml:space="preserve">เจ้าพนักงานธุรการ </t>
  </si>
  <si>
    <t xml:space="preserve">นักวิชาการเงินและบัญชี </t>
  </si>
  <si>
    <t xml:space="preserve">เจ้าพนักงานพัสดุ </t>
  </si>
  <si>
    <r>
      <t>ภาระค่าใช้จ่ายที่เพิ่มขึ้น</t>
    </r>
    <r>
      <rPr>
        <b/>
        <sz val="10"/>
        <color indexed="8"/>
        <rFont val="TH SarabunIT๙"/>
        <family val="2"/>
      </rPr>
      <t xml:space="preserve"> (2)</t>
    </r>
  </si>
  <si>
    <r>
      <t xml:space="preserve">ค่าใช้จ่ายรวม </t>
    </r>
    <r>
      <rPr>
        <b/>
        <sz val="10"/>
        <color indexed="8"/>
        <rFont val="TH SarabunIT๙"/>
        <family val="2"/>
      </rPr>
      <t>(3)</t>
    </r>
  </si>
  <si>
    <r>
      <t xml:space="preserve">ภาระค่าใช้จ่ายที่เพิ่มขึ้น </t>
    </r>
    <r>
      <rPr>
        <b/>
        <sz val="10"/>
        <color indexed="8"/>
        <rFont val="TH SarabunIT๙"/>
        <family val="2"/>
      </rPr>
      <t>(2)</t>
    </r>
  </si>
  <si>
    <t>(4)</t>
  </si>
  <si>
    <t>(5)</t>
  </si>
  <si>
    <t>(6)</t>
  </si>
  <si>
    <t>(7)</t>
  </si>
  <si>
    <t>ประมาณการประโยชน์ตอบแทนอื่น 20 %</t>
  </si>
  <si>
    <t>รวมเป็นค่าใช้จ่ายบุคคลทั้งสิ้น</t>
  </si>
  <si>
    <t>คิดเป็นร้อยละ 40 ของงบประมาณรายจ่ายประจำปี</t>
  </si>
  <si>
    <t>ครูผู้ดูแลเด็ก</t>
  </si>
  <si>
    <t>ครูผู้ช่วย</t>
  </si>
  <si>
    <t>นักบริหารงานทั่วไป (หน.สป.)</t>
  </si>
  <si>
    <t>นักบริหารงานการคลัง (ผอ.กองคลัง)</t>
  </si>
  <si>
    <t xml:space="preserve">นักบริหารงานช่าง (ผอ.กองช่าง) </t>
  </si>
  <si>
    <t>นักบริหารงานท้องถิ่น (ปลัด อบต.)</t>
  </si>
  <si>
    <r>
      <t>นักบริหารงานท้องถิ่น (รองปลั</t>
    </r>
    <r>
      <rPr>
        <sz val="10"/>
        <color theme="1"/>
        <rFont val="TH SarabunIT๙"/>
        <family val="2"/>
      </rPr>
      <t>ด อบต.)</t>
    </r>
  </si>
  <si>
    <t>ต้น</t>
  </si>
  <si>
    <t>นักจัดการงานทั่วไป</t>
  </si>
  <si>
    <t>ปก.</t>
  </si>
  <si>
    <t>นักวิเคราะห์นโยบายและแผน</t>
  </si>
  <si>
    <t>ชก.</t>
  </si>
  <si>
    <t>ปง.</t>
  </si>
  <si>
    <t>ปง./ชง.</t>
  </si>
  <si>
    <t>ชง.</t>
  </si>
  <si>
    <t xml:space="preserve">                                                                                                        </t>
  </si>
  <si>
    <t>ผู้ช่วยเจ้าพนักงานจัดเก็บรายได้</t>
  </si>
  <si>
    <t>นักวิชาการพัสดุ</t>
  </si>
  <si>
    <t/>
  </si>
  <si>
    <t xml:space="preserve"> 11. ภาระค่าใช้จ่ายเกี่ยวกับเงินเดือนและประโยชน์ตอบแทนอื่น</t>
  </si>
  <si>
    <t>นิติกร</t>
  </si>
  <si>
    <t>ปก./ชก.</t>
  </si>
  <si>
    <t xml:space="preserve">นักวิชาการตรวจสอบภายใน </t>
  </si>
  <si>
    <t>พนักงานขับรถยนต์</t>
  </si>
  <si>
    <t>เจ้าพนักงานจัดเก็บรายได้</t>
  </si>
  <si>
    <t>ผู้ช่วยเจ้าพนักงานการเงินและบัญชี</t>
  </si>
  <si>
    <t>ผู้ช่วยเจ้าพนักงานพัสดุ</t>
  </si>
  <si>
    <t>ผู้ช่วยนายช่างโยธา</t>
  </si>
  <si>
    <t>ผู้ช่วยนายช่างไฟฟ้า</t>
  </si>
  <si>
    <t>พนักงานจดมาตรวัดน้ำ</t>
  </si>
  <si>
    <t>นักทรัพยากรบุคคล</t>
  </si>
  <si>
    <t>สำนักงานปลัด อบต. (ต่อ)</t>
  </si>
  <si>
    <t>ศูนย์พัฒนาเด็กเล็กบ้านบางดี</t>
  </si>
  <si>
    <t>นายช่างไฟฟ้า</t>
  </si>
  <si>
    <r>
      <rPr>
        <b/>
        <sz val="10"/>
        <color indexed="8"/>
        <rFont val="TH SarabunIT๙"/>
        <family val="2"/>
      </rPr>
      <t xml:space="preserve"> </t>
    </r>
    <r>
      <rPr>
        <b/>
        <u/>
        <sz val="10"/>
        <color indexed="8"/>
        <rFont val="TH SarabunIT๙"/>
        <family val="2"/>
      </rPr>
      <t>หมายเหตุ</t>
    </r>
    <r>
      <rPr>
        <sz val="10"/>
        <color indexed="8"/>
        <rFont val="TH SarabunIT๙"/>
        <family val="2"/>
      </rPr>
      <t xml:space="preserve"> งบประมาณรายจ่ายประจำปี 2560  ตั้งไว้ 44,165,050 บาท                </t>
    </r>
  </si>
  <si>
    <t>ฐานการคำนวณงบประมาณรายจ่ายประจำปี พ.ศ. 2561 = (44,165,050 X 5%) + 44,165,050 =46,373,302 บาท</t>
  </si>
  <si>
    <t>ฐานการคำนวณงบประมาณรายจ่ายประจำปี พ.ศ. 2562 = (46,373,302 X 5%) + 46,373,302 =48,691,967 บาท</t>
  </si>
  <si>
    <t>ฐานการคำนวณงบประมาณรายจ่ายประจำปี พ.ศ. 2563 = (48,691,967 X 5%) + 48,691,967 =51,126,565 บาท</t>
  </si>
  <si>
    <t>ผู้ช่วยเจ้าพนักงานประปา</t>
  </si>
  <si>
    <t>กำหนดเพิ่ม</t>
  </si>
  <si>
    <t>ยุบเลิก</t>
  </si>
  <si>
    <t>ผู้ดูแลเด็ก (ทักษะ)</t>
  </si>
  <si>
    <t>ผู้ดูแลเด็ก (ทั่วไป)</t>
  </si>
  <si>
    <t>เงินประจำตำแหน่ง</t>
  </si>
  <si>
    <r>
      <t>ภาระค่าใช้จ่ายที่เพิ่มขึ้น</t>
    </r>
    <r>
      <rPr>
        <b/>
        <sz val="10"/>
        <color indexed="8"/>
        <rFont val="TH SarabunIT๙"/>
        <family val="2"/>
      </rPr>
      <t xml:space="preserve"> (3)</t>
    </r>
  </si>
  <si>
    <r>
      <t xml:space="preserve">ค่าใช้จ่ายรวม </t>
    </r>
    <r>
      <rPr>
        <b/>
        <sz val="10"/>
        <color indexed="8"/>
        <rFont val="TH SarabunIT๙"/>
        <family val="2"/>
      </rPr>
      <t>(4)</t>
    </r>
  </si>
  <si>
    <t>(2)</t>
  </si>
  <si>
    <t>นักวิชาการจัดเก็บรายได้</t>
  </si>
  <si>
    <r>
      <t xml:space="preserve">ภาระค่าใช้จ่ายที่เพิ่มขึ้น </t>
    </r>
    <r>
      <rPr>
        <b/>
        <sz val="10"/>
        <color indexed="8"/>
        <rFont val="TH SarabunIT๙"/>
        <family val="2"/>
      </rPr>
      <t>(3)</t>
    </r>
  </si>
  <si>
    <r>
      <rPr>
        <b/>
        <u/>
        <sz val="10"/>
        <color indexed="8"/>
        <rFont val="TH SarabunIT๙"/>
        <family val="2"/>
      </rPr>
      <t>หมายเหตุ</t>
    </r>
    <r>
      <rPr>
        <sz val="10"/>
        <color indexed="8"/>
        <rFont val="TH SarabunIT๙"/>
        <family val="2"/>
      </rPr>
      <t xml:space="preserve"> งบประมาณรายจ่ายประจำปี 2563 ตั้งไว้48,500,000 บาท                </t>
    </r>
  </si>
  <si>
    <t>ฐานการคำนวณงบประมาณรายจ่ายประจำปี พ.ศ. 2564 = (48,500,000 X 5%) + 48,500,000 =50,925,000 บาท</t>
  </si>
  <si>
    <t>ฐานการคำนวณงบประมาณรายจ่ายประจำปี พ.ศ. 2565 = (50,925,000 X 5%) + 50,925,000 =53,471,250 บาท</t>
  </si>
  <si>
    <t xml:space="preserve"> 9. ภาระค่าใช้จ่ายเกี่ยวกับเงินเดือนและประโยชน์ตอบแทนอื่น</t>
  </si>
  <si>
    <t>ฐานการคำนวณงบประมาณรายจ่ายประจำปี พ.ศ. 2566 = (53,471,250 X 5%) + 53,471,250 =56,144,813 บาท</t>
  </si>
  <si>
    <t>(8)</t>
  </si>
  <si>
    <t>ประมาณการประโยชน์ตอบแทนอื่น 15 %</t>
  </si>
  <si>
    <t>ปก..</t>
  </si>
  <si>
    <r>
      <t>นักบริหารงานทั่วไป</t>
    </r>
    <r>
      <rPr>
        <sz val="8"/>
        <rFont val="TH SarabunIT๙"/>
        <family val="2"/>
      </rPr>
      <t xml:space="preserve"> (หัวหน้าสำนักปลัด อบต.)</t>
    </r>
  </si>
  <si>
    <t>ผู้ช่วยเจ้าพนักงานธุรการ (คุณวุฒิ)</t>
  </si>
  <si>
    <t>พนักงานขับรถยนต์ (ทักษะ)</t>
  </si>
  <si>
    <t>ผู้ช่วยเจ้าพนักงานการเงินและบัญชี (คุณวุฒิ)</t>
  </si>
  <si>
    <t>ผู้ช่วยเจ้าพนักงานพัสดุ (คุณวุฒิ)</t>
  </si>
  <si>
    <t>ผู้ช่วยเจ้าพนักงานจัดเก็บรายได้ (คุณวุฒิ)</t>
  </si>
  <si>
    <t>ผู้ช่วยนายช่างโยธา (คุณวุฒิ)</t>
  </si>
  <si>
    <t>ผู้ช่วยนายช่างไฟฟ้า (คุณวุฒิ)</t>
  </si>
  <si>
    <t>ผู้ช่วยเจ้าพนักงานประปา (คุณวุฒิ)</t>
  </si>
  <si>
    <t>เงินอุดหนุน</t>
  </si>
  <si>
    <t>เงินอุดนหุน</t>
  </si>
  <si>
    <t>+1</t>
  </si>
  <si>
    <t>+2</t>
  </si>
  <si>
    <r>
      <rPr>
        <sz val="8"/>
        <color indexed="8"/>
        <rFont val="TH SarabunIT๙"/>
        <family val="2"/>
      </rPr>
      <t>หัวหน้ากลุ่มงานการเจ้าหน้าที่</t>
    </r>
    <r>
      <rPr>
        <sz val="10"/>
        <color indexed="8"/>
        <rFont val="TH SarabunIT๙"/>
        <family val="2"/>
      </rPr>
      <t xml:space="preserve"> </t>
    </r>
    <r>
      <rPr>
        <sz val="8"/>
        <color indexed="8"/>
        <rFont val="TH SarabunIT๙"/>
        <family val="2"/>
      </rPr>
      <t>(นักทรัพยากรบุคคล)</t>
    </r>
  </si>
  <si>
    <t>ชพ.</t>
  </si>
  <si>
    <t>กลุ่มงานการเจ้าหน้าที่</t>
  </si>
  <si>
    <t>กลุ่มงานส่งเสริมการศึกษา ศาสนา และวัฒนธรรม</t>
  </si>
  <si>
    <t xml:space="preserve">หัวหน้ากลุ่มงานส่งเสริมการศึกษา ศาสนา </t>
  </si>
  <si>
    <t>และวัฒนธรรม (นักวิชาการศึกษา)</t>
  </si>
  <si>
    <t>ฐานการคำนวณงบประมาณรายจ่ายประจำปี พ.ศ. 2565 = (50,000,000 X 5%) + 50,000,000 = 52,500,000 บาท</t>
  </si>
  <si>
    <t>ฐานการคำนวณงบประมาณรายจ่ายประจำปี พ.ศ. 2566 = (52,500,000 X 5%) + 52,500,000 = 55,125,000 บาท</t>
  </si>
  <si>
    <t>**ประโยชน์ตอบแทนอื่น 15% ตามข้อบัญญัติรายจ่ายประจำปี 2564 = 1,119,360 บาท</t>
  </si>
  <si>
    <r>
      <rPr>
        <b/>
        <u/>
        <sz val="10"/>
        <color indexed="8"/>
        <rFont val="TH SarabunIT๙"/>
        <family val="2"/>
      </rPr>
      <t>หมายเหตุ</t>
    </r>
    <r>
      <rPr>
        <sz val="10"/>
        <color indexed="8"/>
        <rFont val="TH SarabunIT๙"/>
        <family val="2"/>
      </rPr>
      <t xml:space="preserve"> ฐานการคำนวณงบประมาณรายจ่ายประจำปี 2564 ตั้งไว้ 50,000,000 บาท                </t>
    </r>
  </si>
  <si>
    <t>เงินอุดหนุนถ่ายโอน</t>
  </si>
  <si>
    <t>สำนักปลัด อบต. (01)</t>
  </si>
  <si>
    <t>สำนักงานปลัด อบต. (01) (ต่อ)</t>
  </si>
  <si>
    <t>กองคลัง (04)</t>
  </si>
  <si>
    <t>กองช่าง (05)</t>
  </si>
  <si>
    <t>หน่วยตรวจสอบภายใน (12)</t>
  </si>
  <si>
    <t>9. ภาระค่าใช้จ่ายเกี่ยวกับเงินเดือนและประโยชน์ตอบแทนอื่น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</si>
</sst>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  <numFmt numFmtId="189" formatCode="0.0"/>
  </numFmts>
  <fonts count="21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6"/>
      <name val="TH SarabunIT๙"/>
      <family val="2"/>
    </font>
    <font>
      <sz val="14"/>
      <name val="Cordia New"/>
      <family val="2"/>
    </font>
    <font>
      <sz val="10"/>
      <name val="TH SarabunIT๙"/>
      <family val="2"/>
    </font>
    <font>
      <sz val="10"/>
      <name val="Arial"/>
      <family val="2"/>
    </font>
    <font>
      <sz val="10"/>
      <color indexed="8"/>
      <name val="TH SarabunIT๙"/>
      <family val="2"/>
    </font>
    <font>
      <b/>
      <u/>
      <sz val="10"/>
      <color indexed="8"/>
      <name val="TH SarabunIT๙"/>
      <family val="2"/>
    </font>
    <font>
      <b/>
      <sz val="10"/>
      <color indexed="8"/>
      <name val="TH SarabunIT๙"/>
      <family val="2"/>
    </font>
    <font>
      <sz val="11"/>
      <color indexed="8"/>
      <name val="Tahoma"/>
      <family val="2"/>
      <charset val="222"/>
    </font>
    <font>
      <b/>
      <sz val="10"/>
      <name val="TH SarabunIT๙"/>
      <family val="2"/>
    </font>
    <font>
      <sz val="10"/>
      <color theme="1"/>
      <name val="TH SarabunIT๙"/>
      <family val="2"/>
    </font>
    <font>
      <b/>
      <sz val="16"/>
      <name val="TH SarabunIT๙"/>
      <family val="2"/>
    </font>
    <font>
      <sz val="10"/>
      <color theme="0"/>
      <name val="TH SarabunIT๙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sz val="8"/>
      <name val="TH SarabunIT๙"/>
      <family val="2"/>
    </font>
    <font>
      <sz val="8"/>
      <color indexed="8"/>
      <name val="TH SarabunIT๙"/>
      <family val="2"/>
    </font>
    <font>
      <b/>
      <sz val="8"/>
      <color indexed="8"/>
      <name val="TH SarabunIT๙"/>
      <family val="2"/>
    </font>
    <font>
      <sz val="7"/>
      <color indexed="8"/>
      <name val="TH SarabunIT๙"/>
      <family val="2"/>
    </font>
    <font>
      <b/>
      <sz val="9"/>
      <color indexed="8"/>
      <name val="TH SarabunIT๙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</cellStyleXfs>
  <cellXfs count="263">
    <xf numFmtId="0" fontId="0" fillId="0" borderId="0" xfId="0"/>
    <xf numFmtId="0" fontId="4" fillId="0" borderId="0" xfId="3" applyFont="1"/>
    <xf numFmtId="0" fontId="6" fillId="0" borderId="5" xfId="3" applyFont="1" applyFill="1" applyBorder="1" applyAlignment="1">
      <alignment horizontal="center" vertical="center"/>
    </xf>
    <xf numFmtId="0" fontId="6" fillId="0" borderId="1" xfId="3" applyFont="1" applyFill="1" applyBorder="1" applyAlignment="1">
      <alignment horizontal="center"/>
    </xf>
    <xf numFmtId="0" fontId="6" fillId="0" borderId="0" xfId="3" applyFont="1" applyFill="1"/>
    <xf numFmtId="0" fontId="6" fillId="0" borderId="6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/>
    </xf>
    <xf numFmtId="0" fontId="6" fillId="0" borderId="6" xfId="3" applyFont="1" applyFill="1" applyBorder="1" applyAlignment="1">
      <alignment horizontal="center"/>
    </xf>
    <xf numFmtId="0" fontId="6" fillId="0" borderId="0" xfId="3" applyFont="1" applyFill="1" applyBorder="1" applyAlignment="1">
      <alignment horizontal="center"/>
    </xf>
    <xf numFmtId="0" fontId="6" fillId="0" borderId="12" xfId="3" applyFont="1" applyFill="1" applyBorder="1" applyAlignment="1">
      <alignment horizontal="center"/>
    </xf>
    <xf numFmtId="0" fontId="6" fillId="0" borderId="0" xfId="3" applyFont="1" applyFill="1" applyBorder="1" applyAlignment="1">
      <alignment horizontal="center" vertical="center"/>
    </xf>
    <xf numFmtId="0" fontId="6" fillId="0" borderId="11" xfId="3" applyFont="1" applyFill="1" applyBorder="1" applyAlignment="1">
      <alignment horizontal="center"/>
    </xf>
    <xf numFmtId="0" fontId="6" fillId="0" borderId="8" xfId="3" applyFont="1" applyFill="1" applyBorder="1" applyAlignment="1">
      <alignment horizontal="center"/>
    </xf>
    <xf numFmtId="0" fontId="6" fillId="0" borderId="7" xfId="3" applyFont="1" applyFill="1" applyBorder="1" applyAlignment="1">
      <alignment horizontal="center"/>
    </xf>
    <xf numFmtId="0" fontId="6" fillId="0" borderId="2" xfId="3" applyFont="1" applyFill="1" applyBorder="1"/>
    <xf numFmtId="0" fontId="6" fillId="0" borderId="10" xfId="3" applyFont="1" applyFill="1" applyBorder="1" applyAlignment="1">
      <alignment horizontal="center"/>
    </xf>
    <xf numFmtId="0" fontId="6" fillId="0" borderId="11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/>
    </xf>
    <xf numFmtId="0" fontId="6" fillId="0" borderId="3" xfId="3" quotePrefix="1" applyFont="1" applyFill="1" applyBorder="1" applyAlignment="1">
      <alignment horizontal="center"/>
    </xf>
    <xf numFmtId="0" fontId="6" fillId="0" borderId="4" xfId="3" applyFont="1" applyFill="1" applyBorder="1" applyAlignment="1">
      <alignment horizontal="center"/>
    </xf>
    <xf numFmtId="188" fontId="6" fillId="0" borderId="4" xfId="4" applyNumberFormat="1" applyFont="1" applyFill="1" applyBorder="1" applyAlignment="1">
      <alignment horizontal="center"/>
    </xf>
    <xf numFmtId="0" fontId="6" fillId="0" borderId="4" xfId="3" applyFont="1" applyFill="1" applyBorder="1"/>
    <xf numFmtId="0" fontId="6" fillId="0" borderId="4" xfId="3" quotePrefix="1" applyFont="1" applyFill="1" applyBorder="1" applyAlignment="1">
      <alignment horizontal="center"/>
    </xf>
    <xf numFmtId="0" fontId="4" fillId="0" borderId="0" xfId="3" applyFont="1" applyFill="1"/>
    <xf numFmtId="0" fontId="4" fillId="0" borderId="0" xfId="3" applyFont="1" applyFill="1" applyBorder="1"/>
    <xf numFmtId="0" fontId="4" fillId="0" borderId="0" xfId="3" applyFont="1" applyFill="1" applyBorder="1" applyAlignment="1">
      <alignment horizontal="center"/>
    </xf>
    <xf numFmtId="0" fontId="4" fillId="0" borderId="0" xfId="3" applyFont="1" applyFill="1" applyBorder="1" applyAlignment="1">
      <alignment horizontal="left" vertical="top" wrapText="1"/>
    </xf>
    <xf numFmtId="0" fontId="4" fillId="0" borderId="0" xfId="3" applyFont="1" applyFill="1" applyBorder="1" applyAlignment="1">
      <alignment horizontal="center" vertical="top" wrapText="1"/>
    </xf>
    <xf numFmtId="0" fontId="6" fillId="0" borderId="3" xfId="3" applyFont="1" applyFill="1" applyBorder="1"/>
    <xf numFmtId="0" fontId="8" fillId="0" borderId="4" xfId="3" applyFont="1" applyFill="1" applyBorder="1" applyAlignment="1">
      <alignment horizontal="center"/>
    </xf>
    <xf numFmtId="188" fontId="8" fillId="0" borderId="4" xfId="4" applyNumberFormat="1" applyFont="1" applyFill="1" applyBorder="1" applyAlignment="1">
      <alignment horizontal="center"/>
    </xf>
    <xf numFmtId="0" fontId="8" fillId="0" borderId="3" xfId="3" quotePrefix="1" applyFont="1" applyFill="1" applyBorder="1" applyAlignment="1">
      <alignment horizontal="center"/>
    </xf>
    <xf numFmtId="0" fontId="4" fillId="0" borderId="4" xfId="0" applyFont="1" applyBorder="1"/>
    <xf numFmtId="0" fontId="10" fillId="0" borderId="4" xfId="0" applyFont="1" applyBorder="1" applyAlignment="1">
      <alignment horizontal="center"/>
    </xf>
    <xf numFmtId="187" fontId="8" fillId="0" borderId="4" xfId="3" applyNumberFormat="1" applyFont="1" applyFill="1" applyBorder="1"/>
    <xf numFmtId="188" fontId="6" fillId="0" borderId="1" xfId="4" applyNumberFormat="1" applyFont="1" applyFill="1" applyBorder="1" applyAlignment="1">
      <alignment horizontal="center"/>
    </xf>
    <xf numFmtId="0" fontId="6" fillId="0" borderId="1" xfId="3" quotePrefix="1" applyFont="1" applyFill="1" applyBorder="1" applyAlignment="1">
      <alignment horizontal="center"/>
    </xf>
    <xf numFmtId="188" fontId="6" fillId="0" borderId="1" xfId="4" applyNumberFormat="1" applyFont="1" applyFill="1" applyBorder="1"/>
    <xf numFmtId="3" fontId="6" fillId="0" borderId="10" xfId="3" applyNumberFormat="1" applyFont="1" applyFill="1" applyBorder="1"/>
    <xf numFmtId="0" fontId="6" fillId="0" borderId="1" xfId="3" applyFont="1" applyFill="1" applyBorder="1"/>
    <xf numFmtId="188" fontId="6" fillId="0" borderId="2" xfId="4" applyNumberFormat="1" applyFont="1" applyFill="1" applyBorder="1" applyAlignment="1">
      <alignment horizontal="left"/>
    </xf>
    <xf numFmtId="0" fontId="6" fillId="0" borderId="2" xfId="3" quotePrefix="1" applyFont="1" applyFill="1" applyBorder="1" applyAlignment="1">
      <alignment horizontal="center"/>
    </xf>
    <xf numFmtId="3" fontId="6" fillId="0" borderId="2" xfId="3" applyNumberFormat="1" applyFont="1" applyFill="1" applyBorder="1" applyAlignment="1">
      <alignment horizontal="right"/>
    </xf>
    <xf numFmtId="3" fontId="6" fillId="0" borderId="12" xfId="3" applyNumberFormat="1" applyFont="1" applyFill="1" applyBorder="1"/>
    <xf numFmtId="0" fontId="7" fillId="0" borderId="2" xfId="3" applyFont="1" applyFill="1" applyBorder="1" applyAlignment="1">
      <alignment horizontal="center" vertical="top" wrapText="1"/>
    </xf>
    <xf numFmtId="0" fontId="6" fillId="0" borderId="2" xfId="3" applyFont="1" applyFill="1" applyBorder="1" applyAlignment="1"/>
    <xf numFmtId="0" fontId="4" fillId="0" borderId="2" xfId="0" applyFont="1" applyBorder="1"/>
    <xf numFmtId="188" fontId="6" fillId="0" borderId="2" xfId="3" applyNumberFormat="1" applyFont="1" applyFill="1" applyBorder="1" applyAlignment="1"/>
    <xf numFmtId="188" fontId="6" fillId="0" borderId="2" xfId="4" applyNumberFormat="1" applyFont="1" applyFill="1" applyBorder="1"/>
    <xf numFmtId="3" fontId="6" fillId="0" borderId="2" xfId="3" applyNumberFormat="1" applyFont="1" applyFill="1" applyBorder="1"/>
    <xf numFmtId="188" fontId="6" fillId="0" borderId="2" xfId="4" applyNumberFormat="1" applyFont="1" applyFill="1" applyBorder="1" applyAlignment="1"/>
    <xf numFmtId="188" fontId="6" fillId="0" borderId="2" xfId="4" applyNumberFormat="1" applyFont="1" applyFill="1" applyBorder="1" applyAlignment="1">
      <alignment horizontal="center"/>
    </xf>
    <xf numFmtId="188" fontId="6" fillId="0" borderId="2" xfId="4" applyNumberFormat="1" applyFont="1" applyFill="1" applyBorder="1" applyAlignment="1">
      <alignment horizontal="right"/>
    </xf>
    <xf numFmtId="188" fontId="6" fillId="0" borderId="2" xfId="3" applyNumberFormat="1" applyFont="1" applyFill="1" applyBorder="1"/>
    <xf numFmtId="0" fontId="4" fillId="0" borderId="2" xfId="3" applyFont="1" applyFill="1" applyBorder="1" applyAlignment="1">
      <alignment horizontal="center"/>
    </xf>
    <xf numFmtId="188" fontId="4" fillId="0" borderId="2" xfId="4" applyNumberFormat="1" applyFont="1" applyFill="1" applyBorder="1" applyAlignment="1"/>
    <xf numFmtId="3" fontId="4" fillId="0" borderId="2" xfId="3" applyNumberFormat="1" applyFont="1" applyFill="1" applyBorder="1" applyAlignment="1">
      <alignment horizontal="right"/>
    </xf>
    <xf numFmtId="188" fontId="4" fillId="0" borderId="2" xfId="1" applyNumberFormat="1" applyFont="1" applyFill="1" applyBorder="1" applyAlignment="1"/>
    <xf numFmtId="0" fontId="4" fillId="0" borderId="2" xfId="3" quotePrefix="1" applyFont="1" applyFill="1" applyBorder="1" applyAlignment="1">
      <alignment horizontal="center"/>
    </xf>
    <xf numFmtId="0" fontId="4" fillId="0" borderId="2" xfId="3" applyFont="1" applyFill="1" applyBorder="1" applyAlignment="1"/>
    <xf numFmtId="0" fontId="4" fillId="0" borderId="2" xfId="3" applyFont="1" applyFill="1" applyBorder="1" applyAlignment="1">
      <alignment horizontal="right"/>
    </xf>
    <xf numFmtId="0" fontId="8" fillId="0" borderId="2" xfId="3" quotePrefix="1" applyFont="1" applyFill="1" applyBorder="1" applyAlignment="1">
      <alignment horizontal="center"/>
    </xf>
    <xf numFmtId="0" fontId="8" fillId="0" borderId="2" xfId="3" applyFont="1" applyFill="1" applyBorder="1" applyAlignment="1">
      <alignment horizontal="center"/>
    </xf>
    <xf numFmtId="188" fontId="8" fillId="0" borderId="4" xfId="3" applyNumberFormat="1" applyFont="1" applyFill="1" applyBorder="1" applyAlignment="1">
      <alignment horizontal="center"/>
    </xf>
    <xf numFmtId="0" fontId="6" fillId="0" borderId="0" xfId="3" applyFont="1" applyFill="1" applyBorder="1" applyAlignment="1">
      <alignment horizontal="center"/>
    </xf>
    <xf numFmtId="0" fontId="4" fillId="0" borderId="0" xfId="0" applyFont="1" applyBorder="1"/>
    <xf numFmtId="0" fontId="4" fillId="0" borderId="0" xfId="3" quotePrefix="1" applyFont="1" applyFill="1" applyBorder="1" applyAlignment="1">
      <alignment horizontal="center" vertical="top" wrapText="1"/>
    </xf>
    <xf numFmtId="188" fontId="4" fillId="0" borderId="0" xfId="4" applyNumberFormat="1" applyFont="1" applyFill="1" applyBorder="1" applyAlignment="1"/>
    <xf numFmtId="49" fontId="4" fillId="0" borderId="0" xfId="3" applyNumberFormat="1" applyFont="1" applyFill="1" applyBorder="1" applyAlignment="1">
      <alignment horizontal="center"/>
    </xf>
    <xf numFmtId="3" fontId="4" fillId="0" borderId="0" xfId="3" applyNumberFormat="1" applyFont="1" applyFill="1" applyBorder="1" applyAlignment="1">
      <alignment horizontal="right"/>
    </xf>
    <xf numFmtId="3" fontId="4" fillId="0" borderId="0" xfId="3" applyNumberFormat="1" applyFont="1" applyFill="1" applyBorder="1"/>
    <xf numFmtId="0" fontId="6" fillId="0" borderId="0" xfId="3" applyFont="1" applyFill="1" applyAlignment="1"/>
    <xf numFmtId="0" fontId="10" fillId="0" borderId="2" xfId="0" applyFont="1" applyBorder="1"/>
    <xf numFmtId="0" fontId="2" fillId="0" borderId="0" xfId="3" applyFont="1" applyAlignment="1">
      <alignment textRotation="180"/>
    </xf>
    <xf numFmtId="188" fontId="6" fillId="0" borderId="1" xfId="3" applyNumberFormat="1" applyFont="1" applyFill="1" applyBorder="1"/>
    <xf numFmtId="188" fontId="6" fillId="0" borderId="12" xfId="3" applyNumberFormat="1" applyFont="1" applyFill="1" applyBorder="1"/>
    <xf numFmtId="187" fontId="8" fillId="0" borderId="4" xfId="3" applyNumberFormat="1" applyFont="1" applyFill="1" applyBorder="1" applyAlignment="1">
      <alignment horizontal="center"/>
    </xf>
    <xf numFmtId="0" fontId="6" fillId="0" borderId="2" xfId="3" applyFont="1" applyFill="1" applyBorder="1" applyAlignment="1">
      <alignment horizontal="center" wrapText="1"/>
    </xf>
    <xf numFmtId="0" fontId="4" fillId="0" borderId="2" xfId="3" applyFont="1" applyFill="1" applyBorder="1" applyAlignment="1">
      <alignment horizontal="center" wrapText="1"/>
    </xf>
    <xf numFmtId="49" fontId="4" fillId="0" borderId="2" xfId="3" applyNumberFormat="1" applyFont="1" applyFill="1" applyBorder="1" applyAlignment="1">
      <alignment horizontal="center" wrapText="1"/>
    </xf>
    <xf numFmtId="0" fontId="6" fillId="0" borderId="2" xfId="3" quotePrefix="1" applyFont="1" applyFill="1" applyBorder="1" applyAlignment="1">
      <alignment horizontal="center" wrapText="1"/>
    </xf>
    <xf numFmtId="49" fontId="6" fillId="0" borderId="2" xfId="3" applyNumberFormat="1" applyFont="1" applyFill="1" applyBorder="1" applyAlignment="1">
      <alignment horizontal="center" wrapText="1"/>
    </xf>
    <xf numFmtId="3" fontId="6" fillId="0" borderId="10" xfId="3" applyNumberFormat="1" applyFont="1" applyFill="1" applyBorder="1" applyAlignment="1">
      <alignment horizontal="right"/>
    </xf>
    <xf numFmtId="3" fontId="6" fillId="0" borderId="12" xfId="3" applyNumberFormat="1" applyFont="1" applyFill="1" applyBorder="1" applyAlignment="1">
      <alignment horizontal="right"/>
    </xf>
    <xf numFmtId="3" fontId="6" fillId="0" borderId="2" xfId="3" quotePrefix="1" applyNumberFormat="1" applyFont="1" applyFill="1" applyBorder="1" applyAlignment="1">
      <alignment horizontal="right"/>
    </xf>
    <xf numFmtId="188" fontId="6" fillId="0" borderId="2" xfId="4" quotePrefix="1" applyNumberFormat="1" applyFont="1" applyFill="1" applyBorder="1" applyAlignment="1">
      <alignment horizontal="center"/>
    </xf>
    <xf numFmtId="3" fontId="4" fillId="0" borderId="2" xfId="3" quotePrefix="1" applyNumberFormat="1" applyFont="1" applyFill="1" applyBorder="1" applyAlignment="1">
      <alignment horizontal="right"/>
    </xf>
    <xf numFmtId="3" fontId="6" fillId="0" borderId="12" xfId="3" quotePrefix="1" applyNumberFormat="1" applyFont="1" applyFill="1" applyBorder="1" applyAlignment="1">
      <alignment horizontal="right"/>
    </xf>
    <xf numFmtId="3" fontId="6" fillId="0" borderId="0" xfId="3" quotePrefix="1" applyNumberFormat="1" applyFont="1" applyFill="1" applyBorder="1" applyAlignment="1">
      <alignment horizontal="right"/>
    </xf>
    <xf numFmtId="3" fontId="13" fillId="0" borderId="0" xfId="3" applyNumberFormat="1" applyFont="1" applyFill="1" applyBorder="1" applyAlignment="1">
      <alignment horizontal="right"/>
    </xf>
    <xf numFmtId="3" fontId="13" fillId="0" borderId="0" xfId="3" applyNumberFormat="1" applyFont="1" applyFill="1" applyBorder="1"/>
    <xf numFmtId="0" fontId="8" fillId="0" borderId="2" xfId="3" applyFont="1" applyFill="1" applyBorder="1" applyAlignment="1">
      <alignment horizontal="left" wrapText="1"/>
    </xf>
    <xf numFmtId="3" fontId="6" fillId="0" borderId="8" xfId="3" applyNumberFormat="1" applyFont="1" applyFill="1" applyBorder="1"/>
    <xf numFmtId="0" fontId="6" fillId="0" borderId="2" xfId="3" applyFont="1" applyFill="1" applyBorder="1" applyAlignment="1">
      <alignment horizontal="left" wrapText="1"/>
    </xf>
    <xf numFmtId="0" fontId="8" fillId="0" borderId="0" xfId="3" applyFont="1" applyFill="1"/>
    <xf numFmtId="188" fontId="6" fillId="0" borderId="8" xfId="3" applyNumberFormat="1" applyFont="1" applyFill="1" applyBorder="1"/>
    <xf numFmtId="1" fontId="6" fillId="0" borderId="2" xfId="4" applyNumberFormat="1" applyFont="1" applyFill="1" applyBorder="1" applyAlignment="1">
      <alignment horizontal="right"/>
    </xf>
    <xf numFmtId="188" fontId="6" fillId="0" borderId="12" xfId="1" applyNumberFormat="1" applyFont="1" applyFill="1" applyBorder="1" applyAlignment="1">
      <alignment horizontal="right"/>
    </xf>
    <xf numFmtId="0" fontId="6" fillId="0" borderId="1" xfId="3" applyFont="1" applyFill="1" applyBorder="1" applyAlignment="1">
      <alignment horizontal="center" wrapText="1"/>
    </xf>
    <xf numFmtId="0" fontId="7" fillId="0" borderId="2" xfId="3" applyFont="1" applyFill="1" applyBorder="1" applyAlignment="1">
      <alignment horizontal="center" wrapText="1"/>
    </xf>
    <xf numFmtId="0" fontId="6" fillId="0" borderId="1" xfId="3" applyFont="1" applyFill="1" applyBorder="1" applyAlignment="1">
      <alignment horizontal="left" wrapText="1"/>
    </xf>
    <xf numFmtId="0" fontId="4" fillId="0" borderId="2" xfId="0" applyFont="1" applyBorder="1" applyAlignment="1"/>
    <xf numFmtId="0" fontId="10" fillId="0" borderId="2" xfId="0" applyFont="1" applyBorder="1" applyAlignment="1"/>
    <xf numFmtId="0" fontId="4" fillId="0" borderId="3" xfId="0" applyFont="1" applyBorder="1" applyAlignment="1"/>
    <xf numFmtId="49" fontId="8" fillId="0" borderId="4" xfId="3" quotePrefix="1" applyNumberFormat="1" applyFont="1" applyFill="1" applyBorder="1" applyAlignment="1">
      <alignment horizontal="center"/>
    </xf>
    <xf numFmtId="0" fontId="6" fillId="0" borderId="9" xfId="3" applyFont="1" applyFill="1" applyBorder="1" applyAlignment="1"/>
    <xf numFmtId="0" fontId="6" fillId="0" borderId="10" xfId="3" applyFont="1" applyFill="1" applyBorder="1" applyAlignment="1">
      <alignment horizontal="center"/>
    </xf>
    <xf numFmtId="0" fontId="6" fillId="0" borderId="6" xfId="3" applyFont="1" applyFill="1" applyBorder="1" applyAlignment="1">
      <alignment horizontal="center"/>
    </xf>
    <xf numFmtId="0" fontId="6" fillId="0" borderId="12" xfId="3" applyFont="1" applyFill="1" applyBorder="1" applyAlignment="1">
      <alignment horizontal="center"/>
    </xf>
    <xf numFmtId="0" fontId="6" fillId="0" borderId="0" xfId="3" applyFont="1" applyFill="1" applyBorder="1" applyAlignment="1">
      <alignment horizontal="center"/>
    </xf>
    <xf numFmtId="0" fontId="6" fillId="0" borderId="11" xfId="3" applyFont="1" applyFill="1" applyBorder="1" applyAlignment="1">
      <alignment horizontal="center"/>
    </xf>
    <xf numFmtId="0" fontId="6" fillId="0" borderId="7" xfId="3" applyFont="1" applyFill="1" applyBorder="1" applyAlignment="1">
      <alignment horizontal="center"/>
    </xf>
    <xf numFmtId="0" fontId="6" fillId="0" borderId="8" xfId="3" applyFont="1" applyFill="1" applyBorder="1" applyAlignment="1">
      <alignment horizontal="center"/>
    </xf>
    <xf numFmtId="0" fontId="2" fillId="0" borderId="0" xfId="3" applyFont="1" applyBorder="1" applyAlignment="1">
      <alignment horizontal="center" textRotation="180"/>
    </xf>
    <xf numFmtId="0" fontId="6" fillId="0" borderId="2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/>
    </xf>
    <xf numFmtId="0" fontId="2" fillId="0" borderId="0" xfId="3" applyFont="1" applyFill="1" applyBorder="1" applyAlignment="1">
      <alignment horizontal="center"/>
    </xf>
    <xf numFmtId="0" fontId="4" fillId="0" borderId="2" xfId="3" applyFont="1" applyFill="1" applyBorder="1"/>
    <xf numFmtId="0" fontId="6" fillId="0" borderId="3" xfId="3" quotePrefix="1" applyFont="1" applyFill="1" applyBorder="1" applyAlignment="1">
      <alignment horizontal="center" wrapText="1"/>
    </xf>
    <xf numFmtId="188" fontId="6" fillId="0" borderId="3" xfId="4" applyNumberFormat="1" applyFont="1" applyFill="1" applyBorder="1" applyAlignment="1"/>
    <xf numFmtId="1" fontId="6" fillId="0" borderId="3" xfId="4" applyNumberFormat="1" applyFont="1" applyFill="1" applyBorder="1" applyAlignment="1">
      <alignment horizontal="right"/>
    </xf>
    <xf numFmtId="188" fontId="6" fillId="0" borderId="8" xfId="1" applyNumberFormat="1" applyFont="1" applyFill="1" applyBorder="1" applyAlignment="1">
      <alignment horizontal="right"/>
    </xf>
    <xf numFmtId="0" fontId="10" fillId="0" borderId="0" xfId="0" applyFont="1" applyBorder="1"/>
    <xf numFmtId="49" fontId="6" fillId="0" borderId="0" xfId="3" applyNumberFormat="1" applyFont="1" applyFill="1" applyBorder="1" applyAlignment="1">
      <alignment horizontal="center" wrapText="1"/>
    </xf>
    <xf numFmtId="0" fontId="6" fillId="0" borderId="0" xfId="3" quotePrefix="1" applyFont="1" applyFill="1" applyBorder="1" applyAlignment="1">
      <alignment horizontal="center"/>
    </xf>
    <xf numFmtId="188" fontId="6" fillId="0" borderId="0" xfId="4" applyNumberFormat="1" applyFont="1" applyFill="1" applyBorder="1" applyAlignment="1"/>
    <xf numFmtId="188" fontId="6" fillId="0" borderId="0" xfId="4" quotePrefix="1" applyNumberFormat="1" applyFont="1" applyFill="1" applyBorder="1" applyAlignment="1">
      <alignment horizontal="center"/>
    </xf>
    <xf numFmtId="188" fontId="6" fillId="0" borderId="0" xfId="4" applyNumberFormat="1" applyFont="1" applyFill="1" applyBorder="1"/>
    <xf numFmtId="3" fontId="6" fillId="0" borderId="0" xfId="3" applyNumberFormat="1" applyFont="1" applyFill="1" applyBorder="1"/>
    <xf numFmtId="188" fontId="6" fillId="0" borderId="0" xfId="3" applyNumberFormat="1" applyFont="1" applyFill="1" applyBorder="1"/>
    <xf numFmtId="0" fontId="6" fillId="0" borderId="0" xfId="3" applyFont="1" applyFill="1" applyBorder="1"/>
    <xf numFmtId="0" fontId="10" fillId="0" borderId="3" xfId="0" applyFont="1" applyBorder="1"/>
    <xf numFmtId="49" fontId="6" fillId="0" borderId="3" xfId="3" applyNumberFormat="1" applyFont="1" applyFill="1" applyBorder="1" applyAlignment="1">
      <alignment horizontal="center" wrapText="1"/>
    </xf>
    <xf numFmtId="188" fontId="6" fillId="0" borderId="3" xfId="4" quotePrefix="1" applyNumberFormat="1" applyFont="1" applyFill="1" applyBorder="1" applyAlignment="1">
      <alignment horizontal="center"/>
    </xf>
    <xf numFmtId="188" fontId="6" fillId="0" borderId="3" xfId="4" applyNumberFormat="1" applyFont="1" applyFill="1" applyBorder="1"/>
    <xf numFmtId="0" fontId="8" fillId="0" borderId="2" xfId="3" applyFont="1" applyFill="1" applyBorder="1" applyAlignment="1">
      <alignment horizontal="left" vertical="center"/>
    </xf>
    <xf numFmtId="0" fontId="6" fillId="0" borderId="2" xfId="3" applyFont="1" applyFill="1" applyBorder="1" applyAlignment="1">
      <alignment horizontal="left" vertical="center"/>
    </xf>
    <xf numFmtId="3" fontId="4" fillId="0" borderId="2" xfId="3" applyNumberFormat="1" applyFont="1" applyFill="1" applyBorder="1" applyAlignment="1">
      <alignment horizontal="center"/>
    </xf>
    <xf numFmtId="3" fontId="6" fillId="0" borderId="12" xfId="3" applyNumberFormat="1" applyFont="1" applyFill="1" applyBorder="1" applyAlignment="1">
      <alignment horizontal="center"/>
    </xf>
    <xf numFmtId="188" fontId="6" fillId="0" borderId="12" xfId="3" applyNumberFormat="1" applyFont="1" applyFill="1" applyBorder="1" applyAlignment="1">
      <alignment horizontal="center"/>
    </xf>
    <xf numFmtId="0" fontId="2" fillId="0" borderId="0" xfId="3" applyFont="1" applyBorder="1" applyAlignment="1">
      <alignment horizontal="center" textRotation="180"/>
    </xf>
    <xf numFmtId="0" fontId="6" fillId="0" borderId="0" xfId="3" applyFont="1" applyFill="1" applyBorder="1" applyAlignment="1">
      <alignment horizontal="center"/>
    </xf>
    <xf numFmtId="0" fontId="6" fillId="0" borderId="11" xfId="3" applyFont="1" applyFill="1" applyBorder="1" applyAlignment="1">
      <alignment horizontal="center"/>
    </xf>
    <xf numFmtId="0" fontId="6" fillId="0" borderId="7" xfId="3" applyFont="1" applyFill="1" applyBorder="1" applyAlignment="1">
      <alignment horizontal="center"/>
    </xf>
    <xf numFmtId="0" fontId="6" fillId="0" borderId="8" xfId="3" applyFont="1" applyFill="1" applyBorder="1" applyAlignment="1">
      <alignment horizontal="center"/>
    </xf>
    <xf numFmtId="0" fontId="6" fillId="0" borderId="2" xfId="3" applyFont="1" applyFill="1" applyBorder="1" applyAlignment="1">
      <alignment horizontal="center" vertical="center"/>
    </xf>
    <xf numFmtId="0" fontId="2" fillId="0" borderId="0" xfId="3" applyFont="1" applyFill="1" applyBorder="1" applyAlignment="1">
      <alignment horizontal="center"/>
    </xf>
    <xf numFmtId="0" fontId="2" fillId="0" borderId="0" xfId="3" applyFont="1" applyFill="1" applyBorder="1" applyAlignment="1">
      <alignment horizontal="center"/>
    </xf>
    <xf numFmtId="0" fontId="6" fillId="0" borderId="2" xfId="3" applyFont="1" applyFill="1" applyBorder="1" applyAlignment="1">
      <alignment horizontal="center" vertical="center"/>
    </xf>
    <xf numFmtId="188" fontId="4" fillId="0" borderId="2" xfId="1" applyNumberFormat="1" applyFont="1" applyFill="1" applyBorder="1" applyAlignment="1">
      <alignment horizontal="center"/>
    </xf>
    <xf numFmtId="1" fontId="6" fillId="0" borderId="2" xfId="3" applyNumberFormat="1" applyFont="1" applyFill="1" applyBorder="1" applyAlignment="1">
      <alignment horizontal="center" wrapText="1"/>
    </xf>
    <xf numFmtId="1" fontId="4" fillId="0" borderId="2" xfId="3" applyNumberFormat="1" applyFont="1" applyFill="1" applyBorder="1" applyAlignment="1">
      <alignment horizontal="center" wrapText="1"/>
    </xf>
    <xf numFmtId="0" fontId="6" fillId="0" borderId="2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/>
    </xf>
    <xf numFmtId="0" fontId="16" fillId="0" borderId="2" xfId="0" applyFont="1" applyBorder="1"/>
    <xf numFmtId="188" fontId="6" fillId="0" borderId="2" xfId="1" applyNumberFormat="1" applyFont="1" applyFill="1" applyBorder="1" applyAlignment="1">
      <alignment horizontal="right"/>
    </xf>
    <xf numFmtId="188" fontId="6" fillId="0" borderId="2" xfId="1" applyNumberFormat="1" applyFont="1" applyFill="1" applyBorder="1" applyAlignment="1">
      <alignment horizontal="center"/>
    </xf>
    <xf numFmtId="0" fontId="8" fillId="0" borderId="4" xfId="3" quotePrefix="1" applyNumberFormat="1" applyFont="1" applyFill="1" applyBorder="1" applyAlignment="1">
      <alignment horizontal="center"/>
    </xf>
    <xf numFmtId="0" fontId="8" fillId="0" borderId="3" xfId="3" quotePrefix="1" applyNumberFormat="1" applyFont="1" applyFill="1" applyBorder="1" applyAlignment="1">
      <alignment horizontal="center"/>
    </xf>
    <xf numFmtId="1" fontId="8" fillId="0" borderId="4" xfId="3" quotePrefix="1" applyNumberFormat="1" applyFont="1" applyFill="1" applyBorder="1" applyAlignment="1">
      <alignment horizontal="center"/>
    </xf>
    <xf numFmtId="0" fontId="17" fillId="0" borderId="2" xfId="3" applyFont="1" applyFill="1" applyBorder="1" applyAlignment="1">
      <alignment horizontal="center"/>
    </xf>
    <xf numFmtId="188" fontId="4" fillId="0" borderId="0" xfId="1" applyNumberFormat="1" applyFont="1" applyAlignment="1">
      <alignment horizontal="center"/>
    </xf>
    <xf numFmtId="188" fontId="8" fillId="0" borderId="3" xfId="1" quotePrefix="1" applyNumberFormat="1" applyFont="1" applyFill="1" applyBorder="1" applyAlignment="1">
      <alignment horizontal="center"/>
    </xf>
    <xf numFmtId="188" fontId="6" fillId="0" borderId="1" xfId="1" applyNumberFormat="1" applyFont="1" applyFill="1" applyBorder="1" applyAlignment="1">
      <alignment horizontal="center"/>
    </xf>
    <xf numFmtId="188" fontId="6" fillId="0" borderId="3" xfId="1" applyNumberFormat="1" applyFont="1" applyFill="1" applyBorder="1" applyAlignment="1">
      <alignment horizontal="center"/>
    </xf>
    <xf numFmtId="188" fontId="4" fillId="0" borderId="0" xfId="1" applyNumberFormat="1" applyFont="1" applyFill="1" applyBorder="1" applyAlignment="1">
      <alignment horizontal="center"/>
    </xf>
    <xf numFmtId="188" fontId="2" fillId="0" borderId="0" xfId="1" applyNumberFormat="1" applyFont="1" applyFill="1" applyBorder="1" applyAlignment="1">
      <alignment horizontal="center"/>
    </xf>
    <xf numFmtId="188" fontId="8" fillId="0" borderId="2" xfId="1" quotePrefix="1" applyNumberFormat="1" applyFont="1" applyFill="1" applyBorder="1" applyAlignment="1">
      <alignment horizontal="center"/>
    </xf>
    <xf numFmtId="188" fontId="6" fillId="0" borderId="2" xfId="1" quotePrefix="1" applyNumberFormat="1" applyFont="1" applyFill="1" applyBorder="1" applyAlignment="1">
      <alignment horizontal="center"/>
    </xf>
    <xf numFmtId="188" fontId="6" fillId="0" borderId="0" xfId="1" applyNumberFormat="1" applyFont="1" applyFill="1" applyBorder="1" applyAlignment="1">
      <alignment horizontal="center"/>
    </xf>
    <xf numFmtId="188" fontId="8" fillId="0" borderId="4" xfId="1" applyNumberFormat="1" applyFont="1" applyFill="1" applyBorder="1" applyAlignment="1">
      <alignment horizontal="center"/>
    </xf>
    <xf numFmtId="188" fontId="6" fillId="0" borderId="4" xfId="1" applyNumberFormat="1" applyFont="1" applyFill="1" applyBorder="1" applyAlignment="1">
      <alignment horizontal="center"/>
    </xf>
    <xf numFmtId="188" fontId="4" fillId="0" borderId="0" xfId="1" applyNumberFormat="1" applyFont="1"/>
    <xf numFmtId="188" fontId="6" fillId="0" borderId="6" xfId="1" applyNumberFormat="1" applyFont="1" applyFill="1" applyBorder="1" applyAlignment="1">
      <alignment horizontal="center"/>
    </xf>
    <xf numFmtId="188" fontId="6" fillId="0" borderId="11" xfId="1" applyNumberFormat="1" applyFont="1" applyFill="1" applyBorder="1" applyAlignment="1">
      <alignment horizontal="center"/>
    </xf>
    <xf numFmtId="188" fontId="6" fillId="0" borderId="2" xfId="1" applyNumberFormat="1" applyFont="1" applyFill="1" applyBorder="1"/>
    <xf numFmtId="188" fontId="6" fillId="0" borderId="0" xfId="1" quotePrefix="1" applyNumberFormat="1" applyFont="1" applyFill="1" applyBorder="1" applyAlignment="1">
      <alignment horizontal="right"/>
    </xf>
    <xf numFmtId="188" fontId="6" fillId="0" borderId="3" xfId="1" applyNumberFormat="1" applyFont="1" applyFill="1" applyBorder="1" applyAlignment="1">
      <alignment horizontal="right"/>
    </xf>
    <xf numFmtId="188" fontId="4" fillId="0" borderId="0" xfId="1" applyNumberFormat="1" applyFont="1" applyFill="1" applyBorder="1" applyAlignment="1">
      <alignment horizontal="right"/>
    </xf>
    <xf numFmtId="188" fontId="4" fillId="0" borderId="2" xfId="1" applyNumberFormat="1" applyFont="1" applyFill="1" applyBorder="1" applyAlignment="1">
      <alignment horizontal="right"/>
    </xf>
    <xf numFmtId="188" fontId="4" fillId="0" borderId="2" xfId="1" quotePrefix="1" applyNumberFormat="1" applyFont="1" applyFill="1" applyBorder="1" applyAlignment="1">
      <alignment horizontal="right"/>
    </xf>
    <xf numFmtId="188" fontId="6" fillId="0" borderId="3" xfId="1" quotePrefix="1" applyNumberFormat="1" applyFont="1" applyFill="1" applyBorder="1" applyAlignment="1">
      <alignment horizontal="center"/>
    </xf>
    <xf numFmtId="188" fontId="6" fillId="0" borderId="0" xfId="1" quotePrefix="1" applyNumberFormat="1" applyFont="1" applyFill="1" applyBorder="1" applyAlignment="1">
      <alignment horizontal="center"/>
    </xf>
    <xf numFmtId="188" fontId="6" fillId="0" borderId="4" xfId="1" applyNumberFormat="1" applyFont="1" applyFill="1" applyBorder="1"/>
    <xf numFmtId="188" fontId="6" fillId="0" borderId="7" xfId="1" applyNumberFormat="1" applyFont="1" applyFill="1" applyBorder="1" applyAlignment="1">
      <alignment horizontal="center"/>
    </xf>
    <xf numFmtId="188" fontId="6" fillId="0" borderId="2" xfId="1" quotePrefix="1" applyNumberFormat="1" applyFont="1" applyFill="1" applyBorder="1" applyAlignment="1">
      <alignment horizontal="right"/>
    </xf>
    <xf numFmtId="188" fontId="13" fillId="0" borderId="0" xfId="1" applyNumberFormat="1" applyFont="1" applyFill="1" applyBorder="1" applyAlignment="1">
      <alignment horizontal="right"/>
    </xf>
    <xf numFmtId="188" fontId="6" fillId="0" borderId="12" xfId="1" applyNumberFormat="1" applyFont="1" applyFill="1" applyBorder="1" applyAlignment="1">
      <alignment horizontal="center"/>
    </xf>
    <xf numFmtId="188" fontId="6" fillId="0" borderId="8" xfId="1" applyNumberFormat="1" applyFont="1" applyFill="1" applyBorder="1" applyAlignment="1">
      <alignment horizontal="center"/>
    </xf>
    <xf numFmtId="188" fontId="6" fillId="0" borderId="1" xfId="1" applyNumberFormat="1" applyFont="1" applyFill="1" applyBorder="1"/>
    <xf numFmtId="188" fontId="6" fillId="0" borderId="3" xfId="1" applyNumberFormat="1" applyFont="1" applyFill="1" applyBorder="1"/>
    <xf numFmtId="188" fontId="6" fillId="0" borderId="0" xfId="1" applyNumberFormat="1" applyFont="1" applyFill="1" applyBorder="1"/>
    <xf numFmtId="188" fontId="6" fillId="0" borderId="9" xfId="1" applyNumberFormat="1" applyFont="1" applyFill="1" applyBorder="1" applyAlignment="1"/>
    <xf numFmtId="188" fontId="6" fillId="0" borderId="0" xfId="1" applyNumberFormat="1" applyFont="1" applyFill="1" applyAlignment="1"/>
    <xf numFmtId="188" fontId="6" fillId="0" borderId="1" xfId="1" applyNumberFormat="1" applyFont="1" applyFill="1" applyBorder="1" applyAlignment="1">
      <alignment horizontal="right"/>
    </xf>
    <xf numFmtId="188" fontId="13" fillId="0" borderId="0" xfId="1" applyNumberFormat="1" applyFont="1" applyFill="1" applyBorder="1"/>
    <xf numFmtId="188" fontId="6" fillId="0" borderId="10" xfId="1" applyNumberFormat="1" applyFont="1" applyFill="1" applyBorder="1" applyAlignment="1">
      <alignment horizontal="center"/>
    </xf>
    <xf numFmtId="188" fontId="6" fillId="0" borderId="12" xfId="1" applyNumberFormat="1" applyFont="1" applyFill="1" applyBorder="1"/>
    <xf numFmtId="188" fontId="6" fillId="0" borderId="8" xfId="1" applyNumberFormat="1" applyFont="1" applyFill="1" applyBorder="1"/>
    <xf numFmtId="188" fontId="6" fillId="0" borderId="10" xfId="1" applyNumberFormat="1" applyFont="1" applyFill="1" applyBorder="1"/>
    <xf numFmtId="188" fontId="4" fillId="0" borderId="2" xfId="1" applyNumberFormat="1" applyFont="1" applyBorder="1" applyAlignment="1">
      <alignment horizontal="right" vertical="center"/>
    </xf>
    <xf numFmtId="188" fontId="6" fillId="0" borderId="2" xfId="1" applyNumberFormat="1" applyFont="1" applyFill="1" applyBorder="1" applyAlignment="1">
      <alignment horizontal="center" vertical="center"/>
    </xf>
    <xf numFmtId="188" fontId="8" fillId="0" borderId="2" xfId="1" applyNumberFormat="1" applyFont="1" applyFill="1" applyBorder="1" applyAlignment="1">
      <alignment horizontal="center"/>
    </xf>
    <xf numFmtId="43" fontId="8" fillId="0" borderId="4" xfId="1" applyNumberFormat="1" applyFont="1" applyFill="1" applyBorder="1" applyAlignment="1">
      <alignment horizontal="center"/>
    </xf>
    <xf numFmtId="43" fontId="8" fillId="0" borderId="4" xfId="1" applyNumberFormat="1" applyFont="1" applyFill="1" applyBorder="1"/>
    <xf numFmtId="188" fontId="6" fillId="0" borderId="12" xfId="1" quotePrefix="1" applyNumberFormat="1" applyFont="1" applyFill="1" applyBorder="1" applyAlignment="1">
      <alignment horizontal="center"/>
    </xf>
    <xf numFmtId="0" fontId="6" fillId="0" borderId="2" xfId="1" quotePrefix="1" applyNumberFormat="1" applyFont="1" applyFill="1" applyBorder="1" applyAlignment="1">
      <alignment horizontal="center"/>
    </xf>
    <xf numFmtId="189" fontId="6" fillId="0" borderId="2" xfId="1" quotePrefix="1" applyNumberFormat="1" applyFont="1" applyFill="1" applyBorder="1" applyAlignment="1">
      <alignment horizontal="center"/>
    </xf>
    <xf numFmtId="0" fontId="6" fillId="0" borderId="2" xfId="1" applyNumberFormat="1" applyFont="1" applyFill="1" applyBorder="1" applyAlignment="1">
      <alignment horizontal="center"/>
    </xf>
    <xf numFmtId="0" fontId="4" fillId="0" borderId="2" xfId="1" applyNumberFormat="1" applyFont="1" applyFill="1" applyBorder="1" applyAlignment="1">
      <alignment horizontal="center"/>
    </xf>
    <xf numFmtId="0" fontId="6" fillId="0" borderId="2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/>
    </xf>
    <xf numFmtId="0" fontId="6" fillId="0" borderId="0" xfId="3" applyFont="1" applyFill="1" applyBorder="1" applyAlignment="1">
      <alignment horizontal="center"/>
    </xf>
    <xf numFmtId="0" fontId="6" fillId="0" borderId="11" xfId="3" applyFont="1" applyFill="1" applyBorder="1" applyAlignment="1">
      <alignment horizontal="center"/>
    </xf>
    <xf numFmtId="0" fontId="6" fillId="0" borderId="7" xfId="3" applyFont="1" applyFill="1" applyBorder="1" applyAlignment="1">
      <alignment horizontal="center"/>
    </xf>
    <xf numFmtId="0" fontId="6" fillId="0" borderId="8" xfId="3" applyFont="1" applyFill="1" applyBorder="1" applyAlignment="1">
      <alignment horizontal="center"/>
    </xf>
    <xf numFmtId="0" fontId="2" fillId="0" borderId="0" xfId="3" applyFont="1" applyFill="1" applyBorder="1" applyAlignment="1">
      <alignment horizontal="center"/>
    </xf>
    <xf numFmtId="0" fontId="2" fillId="0" borderId="0" xfId="3" applyFont="1" applyBorder="1" applyAlignment="1">
      <alignment horizontal="center" textRotation="180"/>
    </xf>
    <xf numFmtId="0" fontId="6" fillId="0" borderId="2" xfId="1" applyNumberFormat="1" applyFont="1" applyFill="1" applyBorder="1" applyAlignment="1">
      <alignment horizontal="center" vertical="center"/>
    </xf>
    <xf numFmtId="0" fontId="8" fillId="0" borderId="4" xfId="3" quotePrefix="1" applyFont="1" applyFill="1" applyBorder="1" applyAlignment="1">
      <alignment horizontal="center"/>
    </xf>
    <xf numFmtId="0" fontId="6" fillId="0" borderId="2" xfId="3" applyFont="1" applyFill="1" applyBorder="1" applyAlignment="1">
      <alignment horizontal="center" vertical="center"/>
    </xf>
    <xf numFmtId="0" fontId="2" fillId="0" borderId="0" xfId="3" applyFont="1" applyFill="1" applyBorder="1" applyAlignment="1">
      <alignment horizontal="center"/>
    </xf>
    <xf numFmtId="0" fontId="6" fillId="0" borderId="6" xfId="3" quotePrefix="1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wrapText="1"/>
    </xf>
    <xf numFmtId="0" fontId="18" fillId="0" borderId="0" xfId="3" applyFont="1" applyFill="1"/>
    <xf numFmtId="0" fontId="6" fillId="0" borderId="6" xfId="3" quotePrefix="1" applyFont="1" applyFill="1" applyBorder="1" applyAlignment="1">
      <alignment horizontal="center" wrapText="1"/>
    </xf>
    <xf numFmtId="188" fontId="6" fillId="0" borderId="2" xfId="1" applyNumberFormat="1" applyFont="1" applyFill="1" applyBorder="1" applyAlignment="1"/>
    <xf numFmtId="0" fontId="19" fillId="0" borderId="2" xfId="3" applyFont="1" applyFill="1" applyBorder="1" applyAlignment="1">
      <alignment horizontal="center"/>
    </xf>
    <xf numFmtId="1" fontId="6" fillId="0" borderId="2" xfId="1" quotePrefix="1" applyNumberFormat="1" applyFont="1" applyFill="1" applyBorder="1" applyAlignment="1">
      <alignment horizontal="center"/>
    </xf>
    <xf numFmtId="0" fontId="6" fillId="0" borderId="3" xfId="1" applyNumberFormat="1" applyFont="1" applyFill="1" applyBorder="1" applyAlignment="1">
      <alignment horizontal="center"/>
    </xf>
    <xf numFmtId="0" fontId="8" fillId="0" borderId="3" xfId="3" applyFont="1" applyFill="1" applyBorder="1" applyAlignment="1">
      <alignment horizontal="center"/>
    </xf>
    <xf numFmtId="188" fontId="20" fillId="0" borderId="4" xfId="1" applyNumberFormat="1" applyFont="1" applyFill="1" applyBorder="1" applyAlignment="1">
      <alignment horizontal="center"/>
    </xf>
    <xf numFmtId="0" fontId="6" fillId="0" borderId="3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188" fontId="6" fillId="0" borderId="3" xfId="1" applyNumberFormat="1" applyFont="1" applyFill="1" applyBorder="1" applyAlignment="1">
      <alignment horizontal="center" vertical="center"/>
    </xf>
    <xf numFmtId="0" fontId="14" fillId="0" borderId="0" xfId="3" applyFont="1" applyFill="1" applyBorder="1" applyAlignment="1">
      <alignment textRotation="180"/>
    </xf>
    <xf numFmtId="0" fontId="6" fillId="0" borderId="8" xfId="3" applyFont="1" applyFill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/>
    </xf>
    <xf numFmtId="0" fontId="6" fillId="0" borderId="10" xfId="3" applyFont="1" applyFill="1" applyBorder="1" applyAlignment="1">
      <alignment horizontal="center"/>
    </xf>
    <xf numFmtId="0" fontId="6" fillId="0" borderId="9" xfId="3" applyFont="1" applyFill="1" applyBorder="1" applyAlignment="1">
      <alignment horizontal="center"/>
    </xf>
    <xf numFmtId="0" fontId="6" fillId="0" borderId="6" xfId="3" applyFont="1" applyFill="1" applyBorder="1" applyAlignment="1">
      <alignment horizontal="center"/>
    </xf>
    <xf numFmtId="0" fontId="6" fillId="0" borderId="12" xfId="3" applyFont="1" applyFill="1" applyBorder="1" applyAlignment="1">
      <alignment horizontal="center"/>
    </xf>
    <xf numFmtId="0" fontId="6" fillId="0" borderId="0" xfId="3" applyFont="1" applyFill="1" applyBorder="1" applyAlignment="1">
      <alignment horizontal="center"/>
    </xf>
    <xf numFmtId="0" fontId="2" fillId="0" borderId="0" xfId="3" applyFont="1" applyAlignment="1">
      <alignment horizontal="center" textRotation="180"/>
    </xf>
    <xf numFmtId="0" fontId="6" fillId="0" borderId="11" xfId="3" applyFont="1" applyFill="1" applyBorder="1" applyAlignment="1">
      <alignment horizontal="center"/>
    </xf>
    <xf numFmtId="0" fontId="6" fillId="0" borderId="7" xfId="3" applyFont="1" applyFill="1" applyBorder="1" applyAlignment="1">
      <alignment horizontal="center"/>
    </xf>
    <xf numFmtId="0" fontId="6" fillId="0" borderId="8" xfId="3" applyFont="1" applyFill="1" applyBorder="1" applyAlignment="1">
      <alignment horizontal="center"/>
    </xf>
    <xf numFmtId="0" fontId="12" fillId="0" borderId="0" xfId="3" applyFont="1" applyAlignment="1">
      <alignment horizontal="left"/>
    </xf>
    <xf numFmtId="0" fontId="2" fillId="0" borderId="0" xfId="3" applyFont="1" applyFill="1" applyBorder="1" applyAlignment="1">
      <alignment horizontal="center"/>
    </xf>
    <xf numFmtId="0" fontId="2" fillId="0" borderId="0" xfId="3" applyFont="1" applyBorder="1" applyAlignment="1">
      <alignment horizontal="center" textRotation="180"/>
    </xf>
    <xf numFmtId="188" fontId="6" fillId="0" borderId="1" xfId="1" applyNumberFormat="1" applyFont="1" applyFill="1" applyBorder="1" applyAlignment="1">
      <alignment horizontal="center" vertical="center"/>
    </xf>
    <xf numFmtId="188" fontId="6" fillId="0" borderId="3" xfId="1" applyNumberFormat="1" applyFont="1" applyFill="1" applyBorder="1" applyAlignment="1">
      <alignment horizontal="center" vertical="center"/>
    </xf>
    <xf numFmtId="0" fontId="15" fillId="0" borderId="0" xfId="3" applyFont="1" applyFill="1" applyBorder="1" applyAlignment="1">
      <alignment horizontal="left" vertical="center" textRotation="180"/>
    </xf>
    <xf numFmtId="0" fontId="6" fillId="0" borderId="0" xfId="3" applyFont="1" applyFill="1" applyAlignment="1">
      <alignment horizontal="center"/>
    </xf>
    <xf numFmtId="0" fontId="14" fillId="0" borderId="0" xfId="3" applyFont="1" applyAlignment="1">
      <alignment horizontal="left" textRotation="180"/>
    </xf>
    <xf numFmtId="0" fontId="14" fillId="0" borderId="0" xfId="3" applyFont="1" applyFill="1" applyBorder="1" applyAlignment="1">
      <alignment horizontal="left" textRotation="180"/>
    </xf>
    <xf numFmtId="0" fontId="6" fillId="0" borderId="9" xfId="3" quotePrefix="1" applyFont="1" applyFill="1" applyBorder="1" applyAlignment="1">
      <alignment horizontal="center"/>
    </xf>
    <xf numFmtId="0" fontId="6" fillId="0" borderId="9" xfId="3" applyFont="1" applyFill="1" applyBorder="1" applyAlignment="1">
      <alignment horizontal="left"/>
    </xf>
    <xf numFmtId="0" fontId="14" fillId="0" borderId="9" xfId="3" applyFont="1" applyFill="1" applyBorder="1" applyAlignment="1">
      <alignment textRotation="180"/>
    </xf>
    <xf numFmtId="0" fontId="14" fillId="0" borderId="0" xfId="3" applyFont="1" applyFill="1" applyBorder="1" applyAlignment="1">
      <alignment textRotation="180"/>
    </xf>
  </cellXfs>
  <cellStyles count="7">
    <cellStyle name="Comma 2" xfId="5" xr:uid="{00000000-0005-0000-0000-000001000000}"/>
    <cellStyle name="Normal 2" xfId="6" xr:uid="{00000000-0005-0000-0000-000003000000}"/>
    <cellStyle name="เครื่องหมายจุลภาค 2" xfId="4" xr:uid="{00000000-0005-0000-0000-000004000000}"/>
    <cellStyle name="จุลภาค" xfId="1" builtinId="3"/>
    <cellStyle name="ปกติ" xfId="0" builtinId="0"/>
    <cellStyle name="ปกติ 2" xfId="2" xr:uid="{00000000-0005-0000-0000-000005000000}"/>
    <cellStyle name="ปกติ 3" xfId="3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T100"/>
  <sheetViews>
    <sheetView topLeftCell="A85" zoomScale="150" zoomScaleNormal="150" workbookViewId="0">
      <selection activeCell="E93" sqref="E93"/>
    </sheetView>
  </sheetViews>
  <sheetFormatPr defaultRowHeight="12.75" x14ac:dyDescent="0.2"/>
  <cols>
    <col min="1" max="1" width="3.7109375" style="1" customWidth="1"/>
    <col min="2" max="2" width="29.28515625" style="1" customWidth="1"/>
    <col min="3" max="3" width="5.42578125" style="1" customWidth="1"/>
    <col min="4" max="4" width="4.7109375" style="1" customWidth="1"/>
    <col min="5" max="5" width="5" style="1" customWidth="1"/>
    <col min="6" max="6" width="10" style="1" customWidth="1"/>
    <col min="7" max="7" width="4.85546875" style="1" customWidth="1"/>
    <col min="8" max="8" width="5.42578125" style="1" customWidth="1"/>
    <col min="9" max="9" width="5.140625" style="1" customWidth="1"/>
    <col min="10" max="10" width="5.28515625" style="1" customWidth="1"/>
    <col min="11" max="11" width="5.140625" style="1" customWidth="1"/>
    <col min="12" max="12" width="4.5703125" style="1" customWidth="1"/>
    <col min="13" max="14" width="8" style="1" customWidth="1"/>
    <col min="15" max="15" width="8.42578125" style="1" customWidth="1"/>
    <col min="16" max="16" width="9.7109375" style="1" customWidth="1"/>
    <col min="17" max="17" width="9.85546875" style="1" customWidth="1"/>
    <col min="18" max="18" width="9.7109375" style="1" customWidth="1"/>
    <col min="19" max="19" width="6.5703125" style="1" customWidth="1"/>
    <col min="20" max="20" width="6.28515625" style="1" customWidth="1"/>
    <col min="21" max="256" width="9.140625" style="1"/>
    <col min="257" max="257" width="3" style="1" customWidth="1"/>
    <col min="258" max="258" width="28.7109375" style="1" customWidth="1"/>
    <col min="259" max="259" width="5.42578125" style="1" customWidth="1"/>
    <col min="260" max="260" width="4.7109375" style="1" customWidth="1"/>
    <col min="261" max="261" width="5" style="1" customWidth="1"/>
    <col min="262" max="262" width="10" style="1" customWidth="1"/>
    <col min="263" max="263" width="4.85546875" style="1" customWidth="1"/>
    <col min="264" max="264" width="5.42578125" style="1" customWidth="1"/>
    <col min="265" max="265" width="5.140625" style="1" customWidth="1"/>
    <col min="266" max="266" width="5.28515625" style="1" customWidth="1"/>
    <col min="267" max="267" width="5.140625" style="1" customWidth="1"/>
    <col min="268" max="268" width="4.5703125" style="1" customWidth="1"/>
    <col min="269" max="269" width="8.42578125" style="1" customWidth="1"/>
    <col min="270" max="270" width="8.28515625" style="1" customWidth="1"/>
    <col min="271" max="271" width="8.85546875" style="1" customWidth="1"/>
    <col min="272" max="272" width="10" style="1" customWidth="1"/>
    <col min="273" max="273" width="10.42578125" style="1" customWidth="1"/>
    <col min="274" max="274" width="9.85546875" style="1" customWidth="1"/>
    <col min="275" max="275" width="3.5703125" style="1" customWidth="1"/>
    <col min="276" max="512" width="9.140625" style="1"/>
    <col min="513" max="513" width="3" style="1" customWidth="1"/>
    <col min="514" max="514" width="28.7109375" style="1" customWidth="1"/>
    <col min="515" max="515" width="5.42578125" style="1" customWidth="1"/>
    <col min="516" max="516" width="4.7109375" style="1" customWidth="1"/>
    <col min="517" max="517" width="5" style="1" customWidth="1"/>
    <col min="518" max="518" width="10" style="1" customWidth="1"/>
    <col min="519" max="519" width="4.85546875" style="1" customWidth="1"/>
    <col min="520" max="520" width="5.42578125" style="1" customWidth="1"/>
    <col min="521" max="521" width="5.140625" style="1" customWidth="1"/>
    <col min="522" max="522" width="5.28515625" style="1" customWidth="1"/>
    <col min="523" max="523" width="5.140625" style="1" customWidth="1"/>
    <col min="524" max="524" width="4.5703125" style="1" customWidth="1"/>
    <col min="525" max="525" width="8.42578125" style="1" customWidth="1"/>
    <col min="526" max="526" width="8.28515625" style="1" customWidth="1"/>
    <col min="527" max="527" width="8.85546875" style="1" customWidth="1"/>
    <col min="528" max="528" width="10" style="1" customWidth="1"/>
    <col min="529" max="529" width="10.42578125" style="1" customWidth="1"/>
    <col min="530" max="530" width="9.85546875" style="1" customWidth="1"/>
    <col min="531" max="531" width="3.5703125" style="1" customWidth="1"/>
    <col min="532" max="768" width="9.140625" style="1"/>
    <col min="769" max="769" width="3" style="1" customWidth="1"/>
    <col min="770" max="770" width="28.7109375" style="1" customWidth="1"/>
    <col min="771" max="771" width="5.42578125" style="1" customWidth="1"/>
    <col min="772" max="772" width="4.7109375" style="1" customWidth="1"/>
    <col min="773" max="773" width="5" style="1" customWidth="1"/>
    <col min="774" max="774" width="10" style="1" customWidth="1"/>
    <col min="775" max="775" width="4.85546875" style="1" customWidth="1"/>
    <col min="776" max="776" width="5.42578125" style="1" customWidth="1"/>
    <col min="777" max="777" width="5.140625" style="1" customWidth="1"/>
    <col min="778" max="778" width="5.28515625" style="1" customWidth="1"/>
    <col min="779" max="779" width="5.140625" style="1" customWidth="1"/>
    <col min="780" max="780" width="4.5703125" style="1" customWidth="1"/>
    <col min="781" max="781" width="8.42578125" style="1" customWidth="1"/>
    <col min="782" max="782" width="8.28515625" style="1" customWidth="1"/>
    <col min="783" max="783" width="8.85546875" style="1" customWidth="1"/>
    <col min="784" max="784" width="10" style="1" customWidth="1"/>
    <col min="785" max="785" width="10.42578125" style="1" customWidth="1"/>
    <col min="786" max="786" width="9.85546875" style="1" customWidth="1"/>
    <col min="787" max="787" width="3.5703125" style="1" customWidth="1"/>
    <col min="788" max="1024" width="9.140625" style="1"/>
    <col min="1025" max="1025" width="3" style="1" customWidth="1"/>
    <col min="1026" max="1026" width="28.7109375" style="1" customWidth="1"/>
    <col min="1027" max="1027" width="5.42578125" style="1" customWidth="1"/>
    <col min="1028" max="1028" width="4.7109375" style="1" customWidth="1"/>
    <col min="1029" max="1029" width="5" style="1" customWidth="1"/>
    <col min="1030" max="1030" width="10" style="1" customWidth="1"/>
    <col min="1031" max="1031" width="4.85546875" style="1" customWidth="1"/>
    <col min="1032" max="1032" width="5.42578125" style="1" customWidth="1"/>
    <col min="1033" max="1033" width="5.140625" style="1" customWidth="1"/>
    <col min="1034" max="1034" width="5.28515625" style="1" customWidth="1"/>
    <col min="1035" max="1035" width="5.140625" style="1" customWidth="1"/>
    <col min="1036" max="1036" width="4.5703125" style="1" customWidth="1"/>
    <col min="1037" max="1037" width="8.42578125" style="1" customWidth="1"/>
    <col min="1038" max="1038" width="8.28515625" style="1" customWidth="1"/>
    <col min="1039" max="1039" width="8.85546875" style="1" customWidth="1"/>
    <col min="1040" max="1040" width="10" style="1" customWidth="1"/>
    <col min="1041" max="1041" width="10.42578125" style="1" customWidth="1"/>
    <col min="1042" max="1042" width="9.85546875" style="1" customWidth="1"/>
    <col min="1043" max="1043" width="3.5703125" style="1" customWidth="1"/>
    <col min="1044" max="1280" width="9.140625" style="1"/>
    <col min="1281" max="1281" width="3" style="1" customWidth="1"/>
    <col min="1282" max="1282" width="28.7109375" style="1" customWidth="1"/>
    <col min="1283" max="1283" width="5.42578125" style="1" customWidth="1"/>
    <col min="1284" max="1284" width="4.7109375" style="1" customWidth="1"/>
    <col min="1285" max="1285" width="5" style="1" customWidth="1"/>
    <col min="1286" max="1286" width="10" style="1" customWidth="1"/>
    <col min="1287" max="1287" width="4.85546875" style="1" customWidth="1"/>
    <col min="1288" max="1288" width="5.42578125" style="1" customWidth="1"/>
    <col min="1289" max="1289" width="5.140625" style="1" customWidth="1"/>
    <col min="1290" max="1290" width="5.28515625" style="1" customWidth="1"/>
    <col min="1291" max="1291" width="5.140625" style="1" customWidth="1"/>
    <col min="1292" max="1292" width="4.5703125" style="1" customWidth="1"/>
    <col min="1293" max="1293" width="8.42578125" style="1" customWidth="1"/>
    <col min="1294" max="1294" width="8.28515625" style="1" customWidth="1"/>
    <col min="1295" max="1295" width="8.85546875" style="1" customWidth="1"/>
    <col min="1296" max="1296" width="10" style="1" customWidth="1"/>
    <col min="1297" max="1297" width="10.42578125" style="1" customWidth="1"/>
    <col min="1298" max="1298" width="9.85546875" style="1" customWidth="1"/>
    <col min="1299" max="1299" width="3.5703125" style="1" customWidth="1"/>
    <col min="1300" max="1536" width="9.140625" style="1"/>
    <col min="1537" max="1537" width="3" style="1" customWidth="1"/>
    <col min="1538" max="1538" width="28.7109375" style="1" customWidth="1"/>
    <col min="1539" max="1539" width="5.42578125" style="1" customWidth="1"/>
    <col min="1540" max="1540" width="4.7109375" style="1" customWidth="1"/>
    <col min="1541" max="1541" width="5" style="1" customWidth="1"/>
    <col min="1542" max="1542" width="10" style="1" customWidth="1"/>
    <col min="1543" max="1543" width="4.85546875" style="1" customWidth="1"/>
    <col min="1544" max="1544" width="5.42578125" style="1" customWidth="1"/>
    <col min="1545" max="1545" width="5.140625" style="1" customWidth="1"/>
    <col min="1546" max="1546" width="5.28515625" style="1" customWidth="1"/>
    <col min="1547" max="1547" width="5.140625" style="1" customWidth="1"/>
    <col min="1548" max="1548" width="4.5703125" style="1" customWidth="1"/>
    <col min="1549" max="1549" width="8.42578125" style="1" customWidth="1"/>
    <col min="1550" max="1550" width="8.28515625" style="1" customWidth="1"/>
    <col min="1551" max="1551" width="8.85546875" style="1" customWidth="1"/>
    <col min="1552" max="1552" width="10" style="1" customWidth="1"/>
    <col min="1553" max="1553" width="10.42578125" style="1" customWidth="1"/>
    <col min="1554" max="1554" width="9.85546875" style="1" customWidth="1"/>
    <col min="1555" max="1555" width="3.5703125" style="1" customWidth="1"/>
    <col min="1556" max="1792" width="9.140625" style="1"/>
    <col min="1793" max="1793" width="3" style="1" customWidth="1"/>
    <col min="1794" max="1794" width="28.7109375" style="1" customWidth="1"/>
    <col min="1795" max="1795" width="5.42578125" style="1" customWidth="1"/>
    <col min="1796" max="1796" width="4.7109375" style="1" customWidth="1"/>
    <col min="1797" max="1797" width="5" style="1" customWidth="1"/>
    <col min="1798" max="1798" width="10" style="1" customWidth="1"/>
    <col min="1799" max="1799" width="4.85546875" style="1" customWidth="1"/>
    <col min="1800" max="1800" width="5.42578125" style="1" customWidth="1"/>
    <col min="1801" max="1801" width="5.140625" style="1" customWidth="1"/>
    <col min="1802" max="1802" width="5.28515625" style="1" customWidth="1"/>
    <col min="1803" max="1803" width="5.140625" style="1" customWidth="1"/>
    <col min="1804" max="1804" width="4.5703125" style="1" customWidth="1"/>
    <col min="1805" max="1805" width="8.42578125" style="1" customWidth="1"/>
    <col min="1806" max="1806" width="8.28515625" style="1" customWidth="1"/>
    <col min="1807" max="1807" width="8.85546875" style="1" customWidth="1"/>
    <col min="1808" max="1808" width="10" style="1" customWidth="1"/>
    <col min="1809" max="1809" width="10.42578125" style="1" customWidth="1"/>
    <col min="1810" max="1810" width="9.85546875" style="1" customWidth="1"/>
    <col min="1811" max="1811" width="3.5703125" style="1" customWidth="1"/>
    <col min="1812" max="2048" width="9.140625" style="1"/>
    <col min="2049" max="2049" width="3" style="1" customWidth="1"/>
    <col min="2050" max="2050" width="28.7109375" style="1" customWidth="1"/>
    <col min="2051" max="2051" width="5.42578125" style="1" customWidth="1"/>
    <col min="2052" max="2052" width="4.7109375" style="1" customWidth="1"/>
    <col min="2053" max="2053" width="5" style="1" customWidth="1"/>
    <col min="2054" max="2054" width="10" style="1" customWidth="1"/>
    <col min="2055" max="2055" width="4.85546875" style="1" customWidth="1"/>
    <col min="2056" max="2056" width="5.42578125" style="1" customWidth="1"/>
    <col min="2057" max="2057" width="5.140625" style="1" customWidth="1"/>
    <col min="2058" max="2058" width="5.28515625" style="1" customWidth="1"/>
    <col min="2059" max="2059" width="5.140625" style="1" customWidth="1"/>
    <col min="2060" max="2060" width="4.5703125" style="1" customWidth="1"/>
    <col min="2061" max="2061" width="8.42578125" style="1" customWidth="1"/>
    <col min="2062" max="2062" width="8.28515625" style="1" customWidth="1"/>
    <col min="2063" max="2063" width="8.85546875" style="1" customWidth="1"/>
    <col min="2064" max="2064" width="10" style="1" customWidth="1"/>
    <col min="2065" max="2065" width="10.42578125" style="1" customWidth="1"/>
    <col min="2066" max="2066" width="9.85546875" style="1" customWidth="1"/>
    <col min="2067" max="2067" width="3.5703125" style="1" customWidth="1"/>
    <col min="2068" max="2304" width="9.140625" style="1"/>
    <col min="2305" max="2305" width="3" style="1" customWidth="1"/>
    <col min="2306" max="2306" width="28.7109375" style="1" customWidth="1"/>
    <col min="2307" max="2307" width="5.42578125" style="1" customWidth="1"/>
    <col min="2308" max="2308" width="4.7109375" style="1" customWidth="1"/>
    <col min="2309" max="2309" width="5" style="1" customWidth="1"/>
    <col min="2310" max="2310" width="10" style="1" customWidth="1"/>
    <col min="2311" max="2311" width="4.85546875" style="1" customWidth="1"/>
    <col min="2312" max="2312" width="5.42578125" style="1" customWidth="1"/>
    <col min="2313" max="2313" width="5.140625" style="1" customWidth="1"/>
    <col min="2314" max="2314" width="5.28515625" style="1" customWidth="1"/>
    <col min="2315" max="2315" width="5.140625" style="1" customWidth="1"/>
    <col min="2316" max="2316" width="4.5703125" style="1" customWidth="1"/>
    <col min="2317" max="2317" width="8.42578125" style="1" customWidth="1"/>
    <col min="2318" max="2318" width="8.28515625" style="1" customWidth="1"/>
    <col min="2319" max="2319" width="8.85546875" style="1" customWidth="1"/>
    <col min="2320" max="2320" width="10" style="1" customWidth="1"/>
    <col min="2321" max="2321" width="10.42578125" style="1" customWidth="1"/>
    <col min="2322" max="2322" width="9.85546875" style="1" customWidth="1"/>
    <col min="2323" max="2323" width="3.5703125" style="1" customWidth="1"/>
    <col min="2324" max="2560" width="9.140625" style="1"/>
    <col min="2561" max="2561" width="3" style="1" customWidth="1"/>
    <col min="2562" max="2562" width="28.7109375" style="1" customWidth="1"/>
    <col min="2563" max="2563" width="5.42578125" style="1" customWidth="1"/>
    <col min="2564" max="2564" width="4.7109375" style="1" customWidth="1"/>
    <col min="2565" max="2565" width="5" style="1" customWidth="1"/>
    <col min="2566" max="2566" width="10" style="1" customWidth="1"/>
    <col min="2567" max="2567" width="4.85546875" style="1" customWidth="1"/>
    <col min="2568" max="2568" width="5.42578125" style="1" customWidth="1"/>
    <col min="2569" max="2569" width="5.140625" style="1" customWidth="1"/>
    <col min="2570" max="2570" width="5.28515625" style="1" customWidth="1"/>
    <col min="2571" max="2571" width="5.140625" style="1" customWidth="1"/>
    <col min="2572" max="2572" width="4.5703125" style="1" customWidth="1"/>
    <col min="2573" max="2573" width="8.42578125" style="1" customWidth="1"/>
    <col min="2574" max="2574" width="8.28515625" style="1" customWidth="1"/>
    <col min="2575" max="2575" width="8.85546875" style="1" customWidth="1"/>
    <col min="2576" max="2576" width="10" style="1" customWidth="1"/>
    <col min="2577" max="2577" width="10.42578125" style="1" customWidth="1"/>
    <col min="2578" max="2578" width="9.85546875" style="1" customWidth="1"/>
    <col min="2579" max="2579" width="3.5703125" style="1" customWidth="1"/>
    <col min="2580" max="2816" width="9.140625" style="1"/>
    <col min="2817" max="2817" width="3" style="1" customWidth="1"/>
    <col min="2818" max="2818" width="28.7109375" style="1" customWidth="1"/>
    <col min="2819" max="2819" width="5.42578125" style="1" customWidth="1"/>
    <col min="2820" max="2820" width="4.7109375" style="1" customWidth="1"/>
    <col min="2821" max="2821" width="5" style="1" customWidth="1"/>
    <col min="2822" max="2822" width="10" style="1" customWidth="1"/>
    <col min="2823" max="2823" width="4.85546875" style="1" customWidth="1"/>
    <col min="2824" max="2824" width="5.42578125" style="1" customWidth="1"/>
    <col min="2825" max="2825" width="5.140625" style="1" customWidth="1"/>
    <col min="2826" max="2826" width="5.28515625" style="1" customWidth="1"/>
    <col min="2827" max="2827" width="5.140625" style="1" customWidth="1"/>
    <col min="2828" max="2828" width="4.5703125" style="1" customWidth="1"/>
    <col min="2829" max="2829" width="8.42578125" style="1" customWidth="1"/>
    <col min="2830" max="2830" width="8.28515625" style="1" customWidth="1"/>
    <col min="2831" max="2831" width="8.85546875" style="1" customWidth="1"/>
    <col min="2832" max="2832" width="10" style="1" customWidth="1"/>
    <col min="2833" max="2833" width="10.42578125" style="1" customWidth="1"/>
    <col min="2834" max="2834" width="9.85546875" style="1" customWidth="1"/>
    <col min="2835" max="2835" width="3.5703125" style="1" customWidth="1"/>
    <col min="2836" max="3072" width="9.140625" style="1"/>
    <col min="3073" max="3073" width="3" style="1" customWidth="1"/>
    <col min="3074" max="3074" width="28.7109375" style="1" customWidth="1"/>
    <col min="3075" max="3075" width="5.42578125" style="1" customWidth="1"/>
    <col min="3076" max="3076" width="4.7109375" style="1" customWidth="1"/>
    <col min="3077" max="3077" width="5" style="1" customWidth="1"/>
    <col min="3078" max="3078" width="10" style="1" customWidth="1"/>
    <col min="3079" max="3079" width="4.85546875" style="1" customWidth="1"/>
    <col min="3080" max="3080" width="5.42578125" style="1" customWidth="1"/>
    <col min="3081" max="3081" width="5.140625" style="1" customWidth="1"/>
    <col min="3082" max="3082" width="5.28515625" style="1" customWidth="1"/>
    <col min="3083" max="3083" width="5.140625" style="1" customWidth="1"/>
    <col min="3084" max="3084" width="4.5703125" style="1" customWidth="1"/>
    <col min="3085" max="3085" width="8.42578125" style="1" customWidth="1"/>
    <col min="3086" max="3086" width="8.28515625" style="1" customWidth="1"/>
    <col min="3087" max="3087" width="8.85546875" style="1" customWidth="1"/>
    <col min="3088" max="3088" width="10" style="1" customWidth="1"/>
    <col min="3089" max="3089" width="10.42578125" style="1" customWidth="1"/>
    <col min="3090" max="3090" width="9.85546875" style="1" customWidth="1"/>
    <col min="3091" max="3091" width="3.5703125" style="1" customWidth="1"/>
    <col min="3092" max="3328" width="9.140625" style="1"/>
    <col min="3329" max="3329" width="3" style="1" customWidth="1"/>
    <col min="3330" max="3330" width="28.7109375" style="1" customWidth="1"/>
    <col min="3331" max="3331" width="5.42578125" style="1" customWidth="1"/>
    <col min="3332" max="3332" width="4.7109375" style="1" customWidth="1"/>
    <col min="3333" max="3333" width="5" style="1" customWidth="1"/>
    <col min="3334" max="3334" width="10" style="1" customWidth="1"/>
    <col min="3335" max="3335" width="4.85546875" style="1" customWidth="1"/>
    <col min="3336" max="3336" width="5.42578125" style="1" customWidth="1"/>
    <col min="3337" max="3337" width="5.140625" style="1" customWidth="1"/>
    <col min="3338" max="3338" width="5.28515625" style="1" customWidth="1"/>
    <col min="3339" max="3339" width="5.140625" style="1" customWidth="1"/>
    <col min="3340" max="3340" width="4.5703125" style="1" customWidth="1"/>
    <col min="3341" max="3341" width="8.42578125" style="1" customWidth="1"/>
    <col min="3342" max="3342" width="8.28515625" style="1" customWidth="1"/>
    <col min="3343" max="3343" width="8.85546875" style="1" customWidth="1"/>
    <col min="3344" max="3344" width="10" style="1" customWidth="1"/>
    <col min="3345" max="3345" width="10.42578125" style="1" customWidth="1"/>
    <col min="3346" max="3346" width="9.85546875" style="1" customWidth="1"/>
    <col min="3347" max="3347" width="3.5703125" style="1" customWidth="1"/>
    <col min="3348" max="3584" width="9.140625" style="1"/>
    <col min="3585" max="3585" width="3" style="1" customWidth="1"/>
    <col min="3586" max="3586" width="28.7109375" style="1" customWidth="1"/>
    <col min="3587" max="3587" width="5.42578125" style="1" customWidth="1"/>
    <col min="3588" max="3588" width="4.7109375" style="1" customWidth="1"/>
    <col min="3589" max="3589" width="5" style="1" customWidth="1"/>
    <col min="3590" max="3590" width="10" style="1" customWidth="1"/>
    <col min="3591" max="3591" width="4.85546875" style="1" customWidth="1"/>
    <col min="3592" max="3592" width="5.42578125" style="1" customWidth="1"/>
    <col min="3593" max="3593" width="5.140625" style="1" customWidth="1"/>
    <col min="3594" max="3594" width="5.28515625" style="1" customWidth="1"/>
    <col min="3595" max="3595" width="5.140625" style="1" customWidth="1"/>
    <col min="3596" max="3596" width="4.5703125" style="1" customWidth="1"/>
    <col min="3597" max="3597" width="8.42578125" style="1" customWidth="1"/>
    <col min="3598" max="3598" width="8.28515625" style="1" customWidth="1"/>
    <col min="3599" max="3599" width="8.85546875" style="1" customWidth="1"/>
    <col min="3600" max="3600" width="10" style="1" customWidth="1"/>
    <col min="3601" max="3601" width="10.42578125" style="1" customWidth="1"/>
    <col min="3602" max="3602" width="9.85546875" style="1" customWidth="1"/>
    <col min="3603" max="3603" width="3.5703125" style="1" customWidth="1"/>
    <col min="3604" max="3840" width="9.140625" style="1"/>
    <col min="3841" max="3841" width="3" style="1" customWidth="1"/>
    <col min="3842" max="3842" width="28.7109375" style="1" customWidth="1"/>
    <col min="3843" max="3843" width="5.42578125" style="1" customWidth="1"/>
    <col min="3844" max="3844" width="4.7109375" style="1" customWidth="1"/>
    <col min="3845" max="3845" width="5" style="1" customWidth="1"/>
    <col min="3846" max="3846" width="10" style="1" customWidth="1"/>
    <col min="3847" max="3847" width="4.85546875" style="1" customWidth="1"/>
    <col min="3848" max="3848" width="5.42578125" style="1" customWidth="1"/>
    <col min="3849" max="3849" width="5.140625" style="1" customWidth="1"/>
    <col min="3850" max="3850" width="5.28515625" style="1" customWidth="1"/>
    <col min="3851" max="3851" width="5.140625" style="1" customWidth="1"/>
    <col min="3852" max="3852" width="4.5703125" style="1" customWidth="1"/>
    <col min="3853" max="3853" width="8.42578125" style="1" customWidth="1"/>
    <col min="3854" max="3854" width="8.28515625" style="1" customWidth="1"/>
    <col min="3855" max="3855" width="8.85546875" style="1" customWidth="1"/>
    <col min="3856" max="3856" width="10" style="1" customWidth="1"/>
    <col min="3857" max="3857" width="10.42578125" style="1" customWidth="1"/>
    <col min="3858" max="3858" width="9.85546875" style="1" customWidth="1"/>
    <col min="3859" max="3859" width="3.5703125" style="1" customWidth="1"/>
    <col min="3860" max="4096" width="9.140625" style="1"/>
    <col min="4097" max="4097" width="3" style="1" customWidth="1"/>
    <col min="4098" max="4098" width="28.7109375" style="1" customWidth="1"/>
    <col min="4099" max="4099" width="5.42578125" style="1" customWidth="1"/>
    <col min="4100" max="4100" width="4.7109375" style="1" customWidth="1"/>
    <col min="4101" max="4101" width="5" style="1" customWidth="1"/>
    <col min="4102" max="4102" width="10" style="1" customWidth="1"/>
    <col min="4103" max="4103" width="4.85546875" style="1" customWidth="1"/>
    <col min="4104" max="4104" width="5.42578125" style="1" customWidth="1"/>
    <col min="4105" max="4105" width="5.140625" style="1" customWidth="1"/>
    <col min="4106" max="4106" width="5.28515625" style="1" customWidth="1"/>
    <col min="4107" max="4107" width="5.140625" style="1" customWidth="1"/>
    <col min="4108" max="4108" width="4.5703125" style="1" customWidth="1"/>
    <col min="4109" max="4109" width="8.42578125" style="1" customWidth="1"/>
    <col min="4110" max="4110" width="8.28515625" style="1" customWidth="1"/>
    <col min="4111" max="4111" width="8.85546875" style="1" customWidth="1"/>
    <col min="4112" max="4112" width="10" style="1" customWidth="1"/>
    <col min="4113" max="4113" width="10.42578125" style="1" customWidth="1"/>
    <col min="4114" max="4114" width="9.85546875" style="1" customWidth="1"/>
    <col min="4115" max="4115" width="3.5703125" style="1" customWidth="1"/>
    <col min="4116" max="4352" width="9.140625" style="1"/>
    <col min="4353" max="4353" width="3" style="1" customWidth="1"/>
    <col min="4354" max="4354" width="28.7109375" style="1" customWidth="1"/>
    <col min="4355" max="4355" width="5.42578125" style="1" customWidth="1"/>
    <col min="4356" max="4356" width="4.7109375" style="1" customWidth="1"/>
    <col min="4357" max="4357" width="5" style="1" customWidth="1"/>
    <col min="4358" max="4358" width="10" style="1" customWidth="1"/>
    <col min="4359" max="4359" width="4.85546875" style="1" customWidth="1"/>
    <col min="4360" max="4360" width="5.42578125" style="1" customWidth="1"/>
    <col min="4361" max="4361" width="5.140625" style="1" customWidth="1"/>
    <col min="4362" max="4362" width="5.28515625" style="1" customWidth="1"/>
    <col min="4363" max="4363" width="5.140625" style="1" customWidth="1"/>
    <col min="4364" max="4364" width="4.5703125" style="1" customWidth="1"/>
    <col min="4365" max="4365" width="8.42578125" style="1" customWidth="1"/>
    <col min="4366" max="4366" width="8.28515625" style="1" customWidth="1"/>
    <col min="4367" max="4367" width="8.85546875" style="1" customWidth="1"/>
    <col min="4368" max="4368" width="10" style="1" customWidth="1"/>
    <col min="4369" max="4369" width="10.42578125" style="1" customWidth="1"/>
    <col min="4370" max="4370" width="9.85546875" style="1" customWidth="1"/>
    <col min="4371" max="4371" width="3.5703125" style="1" customWidth="1"/>
    <col min="4372" max="4608" width="9.140625" style="1"/>
    <col min="4609" max="4609" width="3" style="1" customWidth="1"/>
    <col min="4610" max="4610" width="28.7109375" style="1" customWidth="1"/>
    <col min="4611" max="4611" width="5.42578125" style="1" customWidth="1"/>
    <col min="4612" max="4612" width="4.7109375" style="1" customWidth="1"/>
    <col min="4613" max="4613" width="5" style="1" customWidth="1"/>
    <col min="4614" max="4614" width="10" style="1" customWidth="1"/>
    <col min="4615" max="4615" width="4.85546875" style="1" customWidth="1"/>
    <col min="4616" max="4616" width="5.42578125" style="1" customWidth="1"/>
    <col min="4617" max="4617" width="5.140625" style="1" customWidth="1"/>
    <col min="4618" max="4618" width="5.28515625" style="1" customWidth="1"/>
    <col min="4619" max="4619" width="5.140625" style="1" customWidth="1"/>
    <col min="4620" max="4620" width="4.5703125" style="1" customWidth="1"/>
    <col min="4621" max="4621" width="8.42578125" style="1" customWidth="1"/>
    <col min="4622" max="4622" width="8.28515625" style="1" customWidth="1"/>
    <col min="4623" max="4623" width="8.85546875" style="1" customWidth="1"/>
    <col min="4624" max="4624" width="10" style="1" customWidth="1"/>
    <col min="4625" max="4625" width="10.42578125" style="1" customWidth="1"/>
    <col min="4626" max="4626" width="9.85546875" style="1" customWidth="1"/>
    <col min="4627" max="4627" width="3.5703125" style="1" customWidth="1"/>
    <col min="4628" max="4864" width="9.140625" style="1"/>
    <col min="4865" max="4865" width="3" style="1" customWidth="1"/>
    <col min="4866" max="4866" width="28.7109375" style="1" customWidth="1"/>
    <col min="4867" max="4867" width="5.42578125" style="1" customWidth="1"/>
    <col min="4868" max="4868" width="4.7109375" style="1" customWidth="1"/>
    <col min="4869" max="4869" width="5" style="1" customWidth="1"/>
    <col min="4870" max="4870" width="10" style="1" customWidth="1"/>
    <col min="4871" max="4871" width="4.85546875" style="1" customWidth="1"/>
    <col min="4872" max="4872" width="5.42578125" style="1" customWidth="1"/>
    <col min="4873" max="4873" width="5.140625" style="1" customWidth="1"/>
    <col min="4874" max="4874" width="5.28515625" style="1" customWidth="1"/>
    <col min="4875" max="4875" width="5.140625" style="1" customWidth="1"/>
    <col min="4876" max="4876" width="4.5703125" style="1" customWidth="1"/>
    <col min="4877" max="4877" width="8.42578125" style="1" customWidth="1"/>
    <col min="4878" max="4878" width="8.28515625" style="1" customWidth="1"/>
    <col min="4879" max="4879" width="8.85546875" style="1" customWidth="1"/>
    <col min="4880" max="4880" width="10" style="1" customWidth="1"/>
    <col min="4881" max="4881" width="10.42578125" style="1" customWidth="1"/>
    <col min="4882" max="4882" width="9.85546875" style="1" customWidth="1"/>
    <col min="4883" max="4883" width="3.5703125" style="1" customWidth="1"/>
    <col min="4884" max="5120" width="9.140625" style="1"/>
    <col min="5121" max="5121" width="3" style="1" customWidth="1"/>
    <col min="5122" max="5122" width="28.7109375" style="1" customWidth="1"/>
    <col min="5123" max="5123" width="5.42578125" style="1" customWidth="1"/>
    <col min="5124" max="5124" width="4.7109375" style="1" customWidth="1"/>
    <col min="5125" max="5125" width="5" style="1" customWidth="1"/>
    <col min="5126" max="5126" width="10" style="1" customWidth="1"/>
    <col min="5127" max="5127" width="4.85546875" style="1" customWidth="1"/>
    <col min="5128" max="5128" width="5.42578125" style="1" customWidth="1"/>
    <col min="5129" max="5129" width="5.140625" style="1" customWidth="1"/>
    <col min="5130" max="5130" width="5.28515625" style="1" customWidth="1"/>
    <col min="5131" max="5131" width="5.140625" style="1" customWidth="1"/>
    <col min="5132" max="5132" width="4.5703125" style="1" customWidth="1"/>
    <col min="5133" max="5133" width="8.42578125" style="1" customWidth="1"/>
    <col min="5134" max="5134" width="8.28515625" style="1" customWidth="1"/>
    <col min="5135" max="5135" width="8.85546875" style="1" customWidth="1"/>
    <col min="5136" max="5136" width="10" style="1" customWidth="1"/>
    <col min="5137" max="5137" width="10.42578125" style="1" customWidth="1"/>
    <col min="5138" max="5138" width="9.85546875" style="1" customWidth="1"/>
    <col min="5139" max="5139" width="3.5703125" style="1" customWidth="1"/>
    <col min="5140" max="5376" width="9.140625" style="1"/>
    <col min="5377" max="5377" width="3" style="1" customWidth="1"/>
    <col min="5378" max="5378" width="28.7109375" style="1" customWidth="1"/>
    <col min="5379" max="5379" width="5.42578125" style="1" customWidth="1"/>
    <col min="5380" max="5380" width="4.7109375" style="1" customWidth="1"/>
    <col min="5381" max="5381" width="5" style="1" customWidth="1"/>
    <col min="5382" max="5382" width="10" style="1" customWidth="1"/>
    <col min="5383" max="5383" width="4.85546875" style="1" customWidth="1"/>
    <col min="5384" max="5384" width="5.42578125" style="1" customWidth="1"/>
    <col min="5385" max="5385" width="5.140625" style="1" customWidth="1"/>
    <col min="5386" max="5386" width="5.28515625" style="1" customWidth="1"/>
    <col min="5387" max="5387" width="5.140625" style="1" customWidth="1"/>
    <col min="5388" max="5388" width="4.5703125" style="1" customWidth="1"/>
    <col min="5389" max="5389" width="8.42578125" style="1" customWidth="1"/>
    <col min="5390" max="5390" width="8.28515625" style="1" customWidth="1"/>
    <col min="5391" max="5391" width="8.85546875" style="1" customWidth="1"/>
    <col min="5392" max="5392" width="10" style="1" customWidth="1"/>
    <col min="5393" max="5393" width="10.42578125" style="1" customWidth="1"/>
    <col min="5394" max="5394" width="9.85546875" style="1" customWidth="1"/>
    <col min="5395" max="5395" width="3.5703125" style="1" customWidth="1"/>
    <col min="5396" max="5632" width="9.140625" style="1"/>
    <col min="5633" max="5633" width="3" style="1" customWidth="1"/>
    <col min="5634" max="5634" width="28.7109375" style="1" customWidth="1"/>
    <col min="5635" max="5635" width="5.42578125" style="1" customWidth="1"/>
    <col min="5636" max="5636" width="4.7109375" style="1" customWidth="1"/>
    <col min="5637" max="5637" width="5" style="1" customWidth="1"/>
    <col min="5638" max="5638" width="10" style="1" customWidth="1"/>
    <col min="5639" max="5639" width="4.85546875" style="1" customWidth="1"/>
    <col min="5640" max="5640" width="5.42578125" style="1" customWidth="1"/>
    <col min="5641" max="5641" width="5.140625" style="1" customWidth="1"/>
    <col min="5642" max="5642" width="5.28515625" style="1" customWidth="1"/>
    <col min="5643" max="5643" width="5.140625" style="1" customWidth="1"/>
    <col min="5644" max="5644" width="4.5703125" style="1" customWidth="1"/>
    <col min="5645" max="5645" width="8.42578125" style="1" customWidth="1"/>
    <col min="5646" max="5646" width="8.28515625" style="1" customWidth="1"/>
    <col min="5647" max="5647" width="8.85546875" style="1" customWidth="1"/>
    <col min="5648" max="5648" width="10" style="1" customWidth="1"/>
    <col min="5649" max="5649" width="10.42578125" style="1" customWidth="1"/>
    <col min="5650" max="5650" width="9.85546875" style="1" customWidth="1"/>
    <col min="5651" max="5651" width="3.5703125" style="1" customWidth="1"/>
    <col min="5652" max="5888" width="9.140625" style="1"/>
    <col min="5889" max="5889" width="3" style="1" customWidth="1"/>
    <col min="5890" max="5890" width="28.7109375" style="1" customWidth="1"/>
    <col min="5891" max="5891" width="5.42578125" style="1" customWidth="1"/>
    <col min="5892" max="5892" width="4.7109375" style="1" customWidth="1"/>
    <col min="5893" max="5893" width="5" style="1" customWidth="1"/>
    <col min="5894" max="5894" width="10" style="1" customWidth="1"/>
    <col min="5895" max="5895" width="4.85546875" style="1" customWidth="1"/>
    <col min="5896" max="5896" width="5.42578125" style="1" customWidth="1"/>
    <col min="5897" max="5897" width="5.140625" style="1" customWidth="1"/>
    <col min="5898" max="5898" width="5.28515625" style="1" customWidth="1"/>
    <col min="5899" max="5899" width="5.140625" style="1" customWidth="1"/>
    <col min="5900" max="5900" width="4.5703125" style="1" customWidth="1"/>
    <col min="5901" max="5901" width="8.42578125" style="1" customWidth="1"/>
    <col min="5902" max="5902" width="8.28515625" style="1" customWidth="1"/>
    <col min="5903" max="5903" width="8.85546875" style="1" customWidth="1"/>
    <col min="5904" max="5904" width="10" style="1" customWidth="1"/>
    <col min="5905" max="5905" width="10.42578125" style="1" customWidth="1"/>
    <col min="5906" max="5906" width="9.85546875" style="1" customWidth="1"/>
    <col min="5907" max="5907" width="3.5703125" style="1" customWidth="1"/>
    <col min="5908" max="6144" width="9.140625" style="1"/>
    <col min="6145" max="6145" width="3" style="1" customWidth="1"/>
    <col min="6146" max="6146" width="28.7109375" style="1" customWidth="1"/>
    <col min="6147" max="6147" width="5.42578125" style="1" customWidth="1"/>
    <col min="6148" max="6148" width="4.7109375" style="1" customWidth="1"/>
    <col min="6149" max="6149" width="5" style="1" customWidth="1"/>
    <col min="6150" max="6150" width="10" style="1" customWidth="1"/>
    <col min="6151" max="6151" width="4.85546875" style="1" customWidth="1"/>
    <col min="6152" max="6152" width="5.42578125" style="1" customWidth="1"/>
    <col min="6153" max="6153" width="5.140625" style="1" customWidth="1"/>
    <col min="6154" max="6154" width="5.28515625" style="1" customWidth="1"/>
    <col min="6155" max="6155" width="5.140625" style="1" customWidth="1"/>
    <col min="6156" max="6156" width="4.5703125" style="1" customWidth="1"/>
    <col min="6157" max="6157" width="8.42578125" style="1" customWidth="1"/>
    <col min="6158" max="6158" width="8.28515625" style="1" customWidth="1"/>
    <col min="6159" max="6159" width="8.85546875" style="1" customWidth="1"/>
    <col min="6160" max="6160" width="10" style="1" customWidth="1"/>
    <col min="6161" max="6161" width="10.42578125" style="1" customWidth="1"/>
    <col min="6162" max="6162" width="9.85546875" style="1" customWidth="1"/>
    <col min="6163" max="6163" width="3.5703125" style="1" customWidth="1"/>
    <col min="6164" max="6400" width="9.140625" style="1"/>
    <col min="6401" max="6401" width="3" style="1" customWidth="1"/>
    <col min="6402" max="6402" width="28.7109375" style="1" customWidth="1"/>
    <col min="6403" max="6403" width="5.42578125" style="1" customWidth="1"/>
    <col min="6404" max="6404" width="4.7109375" style="1" customWidth="1"/>
    <col min="6405" max="6405" width="5" style="1" customWidth="1"/>
    <col min="6406" max="6406" width="10" style="1" customWidth="1"/>
    <col min="6407" max="6407" width="4.85546875" style="1" customWidth="1"/>
    <col min="6408" max="6408" width="5.42578125" style="1" customWidth="1"/>
    <col min="6409" max="6409" width="5.140625" style="1" customWidth="1"/>
    <col min="6410" max="6410" width="5.28515625" style="1" customWidth="1"/>
    <col min="6411" max="6411" width="5.140625" style="1" customWidth="1"/>
    <col min="6412" max="6412" width="4.5703125" style="1" customWidth="1"/>
    <col min="6413" max="6413" width="8.42578125" style="1" customWidth="1"/>
    <col min="6414" max="6414" width="8.28515625" style="1" customWidth="1"/>
    <col min="6415" max="6415" width="8.85546875" style="1" customWidth="1"/>
    <col min="6416" max="6416" width="10" style="1" customWidth="1"/>
    <col min="6417" max="6417" width="10.42578125" style="1" customWidth="1"/>
    <col min="6418" max="6418" width="9.85546875" style="1" customWidth="1"/>
    <col min="6419" max="6419" width="3.5703125" style="1" customWidth="1"/>
    <col min="6420" max="6656" width="9.140625" style="1"/>
    <col min="6657" max="6657" width="3" style="1" customWidth="1"/>
    <col min="6658" max="6658" width="28.7109375" style="1" customWidth="1"/>
    <col min="6659" max="6659" width="5.42578125" style="1" customWidth="1"/>
    <col min="6660" max="6660" width="4.7109375" style="1" customWidth="1"/>
    <col min="6661" max="6661" width="5" style="1" customWidth="1"/>
    <col min="6662" max="6662" width="10" style="1" customWidth="1"/>
    <col min="6663" max="6663" width="4.85546875" style="1" customWidth="1"/>
    <col min="6664" max="6664" width="5.42578125" style="1" customWidth="1"/>
    <col min="6665" max="6665" width="5.140625" style="1" customWidth="1"/>
    <col min="6666" max="6666" width="5.28515625" style="1" customWidth="1"/>
    <col min="6667" max="6667" width="5.140625" style="1" customWidth="1"/>
    <col min="6668" max="6668" width="4.5703125" style="1" customWidth="1"/>
    <col min="6669" max="6669" width="8.42578125" style="1" customWidth="1"/>
    <col min="6670" max="6670" width="8.28515625" style="1" customWidth="1"/>
    <col min="6671" max="6671" width="8.85546875" style="1" customWidth="1"/>
    <col min="6672" max="6672" width="10" style="1" customWidth="1"/>
    <col min="6673" max="6673" width="10.42578125" style="1" customWidth="1"/>
    <col min="6674" max="6674" width="9.85546875" style="1" customWidth="1"/>
    <col min="6675" max="6675" width="3.5703125" style="1" customWidth="1"/>
    <col min="6676" max="6912" width="9.140625" style="1"/>
    <col min="6913" max="6913" width="3" style="1" customWidth="1"/>
    <col min="6914" max="6914" width="28.7109375" style="1" customWidth="1"/>
    <col min="6915" max="6915" width="5.42578125" style="1" customWidth="1"/>
    <col min="6916" max="6916" width="4.7109375" style="1" customWidth="1"/>
    <col min="6917" max="6917" width="5" style="1" customWidth="1"/>
    <col min="6918" max="6918" width="10" style="1" customWidth="1"/>
    <col min="6919" max="6919" width="4.85546875" style="1" customWidth="1"/>
    <col min="6920" max="6920" width="5.42578125" style="1" customWidth="1"/>
    <col min="6921" max="6921" width="5.140625" style="1" customWidth="1"/>
    <col min="6922" max="6922" width="5.28515625" style="1" customWidth="1"/>
    <col min="6923" max="6923" width="5.140625" style="1" customWidth="1"/>
    <col min="6924" max="6924" width="4.5703125" style="1" customWidth="1"/>
    <col min="6925" max="6925" width="8.42578125" style="1" customWidth="1"/>
    <col min="6926" max="6926" width="8.28515625" style="1" customWidth="1"/>
    <col min="6927" max="6927" width="8.85546875" style="1" customWidth="1"/>
    <col min="6928" max="6928" width="10" style="1" customWidth="1"/>
    <col min="6929" max="6929" width="10.42578125" style="1" customWidth="1"/>
    <col min="6930" max="6930" width="9.85546875" style="1" customWidth="1"/>
    <col min="6931" max="6931" width="3.5703125" style="1" customWidth="1"/>
    <col min="6932" max="7168" width="9.140625" style="1"/>
    <col min="7169" max="7169" width="3" style="1" customWidth="1"/>
    <col min="7170" max="7170" width="28.7109375" style="1" customWidth="1"/>
    <col min="7171" max="7171" width="5.42578125" style="1" customWidth="1"/>
    <col min="7172" max="7172" width="4.7109375" style="1" customWidth="1"/>
    <col min="7173" max="7173" width="5" style="1" customWidth="1"/>
    <col min="7174" max="7174" width="10" style="1" customWidth="1"/>
    <col min="7175" max="7175" width="4.85546875" style="1" customWidth="1"/>
    <col min="7176" max="7176" width="5.42578125" style="1" customWidth="1"/>
    <col min="7177" max="7177" width="5.140625" style="1" customWidth="1"/>
    <col min="7178" max="7178" width="5.28515625" style="1" customWidth="1"/>
    <col min="7179" max="7179" width="5.140625" style="1" customWidth="1"/>
    <col min="7180" max="7180" width="4.5703125" style="1" customWidth="1"/>
    <col min="7181" max="7181" width="8.42578125" style="1" customWidth="1"/>
    <col min="7182" max="7182" width="8.28515625" style="1" customWidth="1"/>
    <col min="7183" max="7183" width="8.85546875" style="1" customWidth="1"/>
    <col min="7184" max="7184" width="10" style="1" customWidth="1"/>
    <col min="7185" max="7185" width="10.42578125" style="1" customWidth="1"/>
    <col min="7186" max="7186" width="9.85546875" style="1" customWidth="1"/>
    <col min="7187" max="7187" width="3.5703125" style="1" customWidth="1"/>
    <col min="7188" max="7424" width="9.140625" style="1"/>
    <col min="7425" max="7425" width="3" style="1" customWidth="1"/>
    <col min="7426" max="7426" width="28.7109375" style="1" customWidth="1"/>
    <col min="7427" max="7427" width="5.42578125" style="1" customWidth="1"/>
    <col min="7428" max="7428" width="4.7109375" style="1" customWidth="1"/>
    <col min="7429" max="7429" width="5" style="1" customWidth="1"/>
    <col min="7430" max="7430" width="10" style="1" customWidth="1"/>
    <col min="7431" max="7431" width="4.85546875" style="1" customWidth="1"/>
    <col min="7432" max="7432" width="5.42578125" style="1" customWidth="1"/>
    <col min="7433" max="7433" width="5.140625" style="1" customWidth="1"/>
    <col min="7434" max="7434" width="5.28515625" style="1" customWidth="1"/>
    <col min="7435" max="7435" width="5.140625" style="1" customWidth="1"/>
    <col min="7436" max="7436" width="4.5703125" style="1" customWidth="1"/>
    <col min="7437" max="7437" width="8.42578125" style="1" customWidth="1"/>
    <col min="7438" max="7438" width="8.28515625" style="1" customWidth="1"/>
    <col min="7439" max="7439" width="8.85546875" style="1" customWidth="1"/>
    <col min="7440" max="7440" width="10" style="1" customWidth="1"/>
    <col min="7441" max="7441" width="10.42578125" style="1" customWidth="1"/>
    <col min="7442" max="7442" width="9.85546875" style="1" customWidth="1"/>
    <col min="7443" max="7443" width="3.5703125" style="1" customWidth="1"/>
    <col min="7444" max="7680" width="9.140625" style="1"/>
    <col min="7681" max="7681" width="3" style="1" customWidth="1"/>
    <col min="7682" max="7682" width="28.7109375" style="1" customWidth="1"/>
    <col min="7683" max="7683" width="5.42578125" style="1" customWidth="1"/>
    <col min="7684" max="7684" width="4.7109375" style="1" customWidth="1"/>
    <col min="7685" max="7685" width="5" style="1" customWidth="1"/>
    <col min="7686" max="7686" width="10" style="1" customWidth="1"/>
    <col min="7687" max="7687" width="4.85546875" style="1" customWidth="1"/>
    <col min="7688" max="7688" width="5.42578125" style="1" customWidth="1"/>
    <col min="7689" max="7689" width="5.140625" style="1" customWidth="1"/>
    <col min="7690" max="7690" width="5.28515625" style="1" customWidth="1"/>
    <col min="7691" max="7691" width="5.140625" style="1" customWidth="1"/>
    <col min="7692" max="7692" width="4.5703125" style="1" customWidth="1"/>
    <col min="7693" max="7693" width="8.42578125" style="1" customWidth="1"/>
    <col min="7694" max="7694" width="8.28515625" style="1" customWidth="1"/>
    <col min="7695" max="7695" width="8.85546875" style="1" customWidth="1"/>
    <col min="7696" max="7696" width="10" style="1" customWidth="1"/>
    <col min="7697" max="7697" width="10.42578125" style="1" customWidth="1"/>
    <col min="7698" max="7698" width="9.85546875" style="1" customWidth="1"/>
    <col min="7699" max="7699" width="3.5703125" style="1" customWidth="1"/>
    <col min="7700" max="7936" width="9.140625" style="1"/>
    <col min="7937" max="7937" width="3" style="1" customWidth="1"/>
    <col min="7938" max="7938" width="28.7109375" style="1" customWidth="1"/>
    <col min="7939" max="7939" width="5.42578125" style="1" customWidth="1"/>
    <col min="7940" max="7940" width="4.7109375" style="1" customWidth="1"/>
    <col min="7941" max="7941" width="5" style="1" customWidth="1"/>
    <col min="7942" max="7942" width="10" style="1" customWidth="1"/>
    <col min="7943" max="7943" width="4.85546875" style="1" customWidth="1"/>
    <col min="7944" max="7944" width="5.42578125" style="1" customWidth="1"/>
    <col min="7945" max="7945" width="5.140625" style="1" customWidth="1"/>
    <col min="7946" max="7946" width="5.28515625" style="1" customWidth="1"/>
    <col min="7947" max="7947" width="5.140625" style="1" customWidth="1"/>
    <col min="7948" max="7948" width="4.5703125" style="1" customWidth="1"/>
    <col min="7949" max="7949" width="8.42578125" style="1" customWidth="1"/>
    <col min="7950" max="7950" width="8.28515625" style="1" customWidth="1"/>
    <col min="7951" max="7951" width="8.85546875" style="1" customWidth="1"/>
    <col min="7952" max="7952" width="10" style="1" customWidth="1"/>
    <col min="7953" max="7953" width="10.42578125" style="1" customWidth="1"/>
    <col min="7954" max="7954" width="9.85546875" style="1" customWidth="1"/>
    <col min="7955" max="7955" width="3.5703125" style="1" customWidth="1"/>
    <col min="7956" max="8192" width="9.140625" style="1"/>
    <col min="8193" max="8193" width="3" style="1" customWidth="1"/>
    <col min="8194" max="8194" width="28.7109375" style="1" customWidth="1"/>
    <col min="8195" max="8195" width="5.42578125" style="1" customWidth="1"/>
    <col min="8196" max="8196" width="4.7109375" style="1" customWidth="1"/>
    <col min="8197" max="8197" width="5" style="1" customWidth="1"/>
    <col min="8198" max="8198" width="10" style="1" customWidth="1"/>
    <col min="8199" max="8199" width="4.85546875" style="1" customWidth="1"/>
    <col min="8200" max="8200" width="5.42578125" style="1" customWidth="1"/>
    <col min="8201" max="8201" width="5.140625" style="1" customWidth="1"/>
    <col min="8202" max="8202" width="5.28515625" style="1" customWidth="1"/>
    <col min="8203" max="8203" width="5.140625" style="1" customWidth="1"/>
    <col min="8204" max="8204" width="4.5703125" style="1" customWidth="1"/>
    <col min="8205" max="8205" width="8.42578125" style="1" customWidth="1"/>
    <col min="8206" max="8206" width="8.28515625" style="1" customWidth="1"/>
    <col min="8207" max="8207" width="8.85546875" style="1" customWidth="1"/>
    <col min="8208" max="8208" width="10" style="1" customWidth="1"/>
    <col min="8209" max="8209" width="10.42578125" style="1" customWidth="1"/>
    <col min="8210" max="8210" width="9.85546875" style="1" customWidth="1"/>
    <col min="8211" max="8211" width="3.5703125" style="1" customWidth="1"/>
    <col min="8212" max="8448" width="9.140625" style="1"/>
    <col min="8449" max="8449" width="3" style="1" customWidth="1"/>
    <col min="8450" max="8450" width="28.7109375" style="1" customWidth="1"/>
    <col min="8451" max="8451" width="5.42578125" style="1" customWidth="1"/>
    <col min="8452" max="8452" width="4.7109375" style="1" customWidth="1"/>
    <col min="8453" max="8453" width="5" style="1" customWidth="1"/>
    <col min="8454" max="8454" width="10" style="1" customWidth="1"/>
    <col min="8455" max="8455" width="4.85546875" style="1" customWidth="1"/>
    <col min="8456" max="8456" width="5.42578125" style="1" customWidth="1"/>
    <col min="8457" max="8457" width="5.140625" style="1" customWidth="1"/>
    <col min="8458" max="8458" width="5.28515625" style="1" customWidth="1"/>
    <col min="8459" max="8459" width="5.140625" style="1" customWidth="1"/>
    <col min="8460" max="8460" width="4.5703125" style="1" customWidth="1"/>
    <col min="8461" max="8461" width="8.42578125" style="1" customWidth="1"/>
    <col min="8462" max="8462" width="8.28515625" style="1" customWidth="1"/>
    <col min="8463" max="8463" width="8.85546875" style="1" customWidth="1"/>
    <col min="8464" max="8464" width="10" style="1" customWidth="1"/>
    <col min="8465" max="8465" width="10.42578125" style="1" customWidth="1"/>
    <col min="8466" max="8466" width="9.85546875" style="1" customWidth="1"/>
    <col min="8467" max="8467" width="3.5703125" style="1" customWidth="1"/>
    <col min="8468" max="8704" width="9.140625" style="1"/>
    <col min="8705" max="8705" width="3" style="1" customWidth="1"/>
    <col min="8706" max="8706" width="28.7109375" style="1" customWidth="1"/>
    <col min="8707" max="8707" width="5.42578125" style="1" customWidth="1"/>
    <col min="8708" max="8708" width="4.7109375" style="1" customWidth="1"/>
    <col min="8709" max="8709" width="5" style="1" customWidth="1"/>
    <col min="8710" max="8710" width="10" style="1" customWidth="1"/>
    <col min="8711" max="8711" width="4.85546875" style="1" customWidth="1"/>
    <col min="8712" max="8712" width="5.42578125" style="1" customWidth="1"/>
    <col min="8713" max="8713" width="5.140625" style="1" customWidth="1"/>
    <col min="8714" max="8714" width="5.28515625" style="1" customWidth="1"/>
    <col min="8715" max="8715" width="5.140625" style="1" customWidth="1"/>
    <col min="8716" max="8716" width="4.5703125" style="1" customWidth="1"/>
    <col min="8717" max="8717" width="8.42578125" style="1" customWidth="1"/>
    <col min="8718" max="8718" width="8.28515625" style="1" customWidth="1"/>
    <col min="8719" max="8719" width="8.85546875" style="1" customWidth="1"/>
    <col min="8720" max="8720" width="10" style="1" customWidth="1"/>
    <col min="8721" max="8721" width="10.42578125" style="1" customWidth="1"/>
    <col min="8722" max="8722" width="9.85546875" style="1" customWidth="1"/>
    <col min="8723" max="8723" width="3.5703125" style="1" customWidth="1"/>
    <col min="8724" max="8960" width="9.140625" style="1"/>
    <col min="8961" max="8961" width="3" style="1" customWidth="1"/>
    <col min="8962" max="8962" width="28.7109375" style="1" customWidth="1"/>
    <col min="8963" max="8963" width="5.42578125" style="1" customWidth="1"/>
    <col min="8964" max="8964" width="4.7109375" style="1" customWidth="1"/>
    <col min="8965" max="8965" width="5" style="1" customWidth="1"/>
    <col min="8966" max="8966" width="10" style="1" customWidth="1"/>
    <col min="8967" max="8967" width="4.85546875" style="1" customWidth="1"/>
    <col min="8968" max="8968" width="5.42578125" style="1" customWidth="1"/>
    <col min="8969" max="8969" width="5.140625" style="1" customWidth="1"/>
    <col min="8970" max="8970" width="5.28515625" style="1" customWidth="1"/>
    <col min="8971" max="8971" width="5.140625" style="1" customWidth="1"/>
    <col min="8972" max="8972" width="4.5703125" style="1" customWidth="1"/>
    <col min="8973" max="8973" width="8.42578125" style="1" customWidth="1"/>
    <col min="8974" max="8974" width="8.28515625" style="1" customWidth="1"/>
    <col min="8975" max="8975" width="8.85546875" style="1" customWidth="1"/>
    <col min="8976" max="8976" width="10" style="1" customWidth="1"/>
    <col min="8977" max="8977" width="10.42578125" style="1" customWidth="1"/>
    <col min="8978" max="8978" width="9.85546875" style="1" customWidth="1"/>
    <col min="8979" max="8979" width="3.5703125" style="1" customWidth="1"/>
    <col min="8980" max="9216" width="9.140625" style="1"/>
    <col min="9217" max="9217" width="3" style="1" customWidth="1"/>
    <col min="9218" max="9218" width="28.7109375" style="1" customWidth="1"/>
    <col min="9219" max="9219" width="5.42578125" style="1" customWidth="1"/>
    <col min="9220" max="9220" width="4.7109375" style="1" customWidth="1"/>
    <col min="9221" max="9221" width="5" style="1" customWidth="1"/>
    <col min="9222" max="9222" width="10" style="1" customWidth="1"/>
    <col min="9223" max="9223" width="4.85546875" style="1" customWidth="1"/>
    <col min="9224" max="9224" width="5.42578125" style="1" customWidth="1"/>
    <col min="9225" max="9225" width="5.140625" style="1" customWidth="1"/>
    <col min="9226" max="9226" width="5.28515625" style="1" customWidth="1"/>
    <col min="9227" max="9227" width="5.140625" style="1" customWidth="1"/>
    <col min="9228" max="9228" width="4.5703125" style="1" customWidth="1"/>
    <col min="9229" max="9229" width="8.42578125" style="1" customWidth="1"/>
    <col min="9230" max="9230" width="8.28515625" style="1" customWidth="1"/>
    <col min="9231" max="9231" width="8.85546875" style="1" customWidth="1"/>
    <col min="9232" max="9232" width="10" style="1" customWidth="1"/>
    <col min="9233" max="9233" width="10.42578125" style="1" customWidth="1"/>
    <col min="9234" max="9234" width="9.85546875" style="1" customWidth="1"/>
    <col min="9235" max="9235" width="3.5703125" style="1" customWidth="1"/>
    <col min="9236" max="9472" width="9.140625" style="1"/>
    <col min="9473" max="9473" width="3" style="1" customWidth="1"/>
    <col min="9474" max="9474" width="28.7109375" style="1" customWidth="1"/>
    <col min="9475" max="9475" width="5.42578125" style="1" customWidth="1"/>
    <col min="9476" max="9476" width="4.7109375" style="1" customWidth="1"/>
    <col min="9477" max="9477" width="5" style="1" customWidth="1"/>
    <col min="9478" max="9478" width="10" style="1" customWidth="1"/>
    <col min="9479" max="9479" width="4.85546875" style="1" customWidth="1"/>
    <col min="9480" max="9480" width="5.42578125" style="1" customWidth="1"/>
    <col min="9481" max="9481" width="5.140625" style="1" customWidth="1"/>
    <col min="9482" max="9482" width="5.28515625" style="1" customWidth="1"/>
    <col min="9483" max="9483" width="5.140625" style="1" customWidth="1"/>
    <col min="9484" max="9484" width="4.5703125" style="1" customWidth="1"/>
    <col min="9485" max="9485" width="8.42578125" style="1" customWidth="1"/>
    <col min="9486" max="9486" width="8.28515625" style="1" customWidth="1"/>
    <col min="9487" max="9487" width="8.85546875" style="1" customWidth="1"/>
    <col min="9488" max="9488" width="10" style="1" customWidth="1"/>
    <col min="9489" max="9489" width="10.42578125" style="1" customWidth="1"/>
    <col min="9490" max="9490" width="9.85546875" style="1" customWidth="1"/>
    <col min="9491" max="9491" width="3.5703125" style="1" customWidth="1"/>
    <col min="9492" max="9728" width="9.140625" style="1"/>
    <col min="9729" max="9729" width="3" style="1" customWidth="1"/>
    <col min="9730" max="9730" width="28.7109375" style="1" customWidth="1"/>
    <col min="9731" max="9731" width="5.42578125" style="1" customWidth="1"/>
    <col min="9732" max="9732" width="4.7109375" style="1" customWidth="1"/>
    <col min="9733" max="9733" width="5" style="1" customWidth="1"/>
    <col min="9734" max="9734" width="10" style="1" customWidth="1"/>
    <col min="9735" max="9735" width="4.85546875" style="1" customWidth="1"/>
    <col min="9736" max="9736" width="5.42578125" style="1" customWidth="1"/>
    <col min="9737" max="9737" width="5.140625" style="1" customWidth="1"/>
    <col min="9738" max="9738" width="5.28515625" style="1" customWidth="1"/>
    <col min="9739" max="9739" width="5.140625" style="1" customWidth="1"/>
    <col min="9740" max="9740" width="4.5703125" style="1" customWidth="1"/>
    <col min="9741" max="9741" width="8.42578125" style="1" customWidth="1"/>
    <col min="9742" max="9742" width="8.28515625" style="1" customWidth="1"/>
    <col min="9743" max="9743" width="8.85546875" style="1" customWidth="1"/>
    <col min="9744" max="9744" width="10" style="1" customWidth="1"/>
    <col min="9745" max="9745" width="10.42578125" style="1" customWidth="1"/>
    <col min="9746" max="9746" width="9.85546875" style="1" customWidth="1"/>
    <col min="9747" max="9747" width="3.5703125" style="1" customWidth="1"/>
    <col min="9748" max="9984" width="9.140625" style="1"/>
    <col min="9985" max="9985" width="3" style="1" customWidth="1"/>
    <col min="9986" max="9986" width="28.7109375" style="1" customWidth="1"/>
    <col min="9987" max="9987" width="5.42578125" style="1" customWidth="1"/>
    <col min="9988" max="9988" width="4.7109375" style="1" customWidth="1"/>
    <col min="9989" max="9989" width="5" style="1" customWidth="1"/>
    <col min="9990" max="9990" width="10" style="1" customWidth="1"/>
    <col min="9991" max="9991" width="4.85546875" style="1" customWidth="1"/>
    <col min="9992" max="9992" width="5.42578125" style="1" customWidth="1"/>
    <col min="9993" max="9993" width="5.140625" style="1" customWidth="1"/>
    <col min="9994" max="9994" width="5.28515625" style="1" customWidth="1"/>
    <col min="9995" max="9995" width="5.140625" style="1" customWidth="1"/>
    <col min="9996" max="9996" width="4.5703125" style="1" customWidth="1"/>
    <col min="9997" max="9997" width="8.42578125" style="1" customWidth="1"/>
    <col min="9998" max="9998" width="8.28515625" style="1" customWidth="1"/>
    <col min="9999" max="9999" width="8.85546875" style="1" customWidth="1"/>
    <col min="10000" max="10000" width="10" style="1" customWidth="1"/>
    <col min="10001" max="10001" width="10.42578125" style="1" customWidth="1"/>
    <col min="10002" max="10002" width="9.85546875" style="1" customWidth="1"/>
    <col min="10003" max="10003" width="3.5703125" style="1" customWidth="1"/>
    <col min="10004" max="10240" width="9.140625" style="1"/>
    <col min="10241" max="10241" width="3" style="1" customWidth="1"/>
    <col min="10242" max="10242" width="28.7109375" style="1" customWidth="1"/>
    <col min="10243" max="10243" width="5.42578125" style="1" customWidth="1"/>
    <col min="10244" max="10244" width="4.7109375" style="1" customWidth="1"/>
    <col min="10245" max="10245" width="5" style="1" customWidth="1"/>
    <col min="10246" max="10246" width="10" style="1" customWidth="1"/>
    <col min="10247" max="10247" width="4.85546875" style="1" customWidth="1"/>
    <col min="10248" max="10248" width="5.42578125" style="1" customWidth="1"/>
    <col min="10249" max="10249" width="5.140625" style="1" customWidth="1"/>
    <col min="10250" max="10250" width="5.28515625" style="1" customWidth="1"/>
    <col min="10251" max="10251" width="5.140625" style="1" customWidth="1"/>
    <col min="10252" max="10252" width="4.5703125" style="1" customWidth="1"/>
    <col min="10253" max="10253" width="8.42578125" style="1" customWidth="1"/>
    <col min="10254" max="10254" width="8.28515625" style="1" customWidth="1"/>
    <col min="10255" max="10255" width="8.85546875" style="1" customWidth="1"/>
    <col min="10256" max="10256" width="10" style="1" customWidth="1"/>
    <col min="10257" max="10257" width="10.42578125" style="1" customWidth="1"/>
    <col min="10258" max="10258" width="9.85546875" style="1" customWidth="1"/>
    <col min="10259" max="10259" width="3.5703125" style="1" customWidth="1"/>
    <col min="10260" max="10496" width="9.140625" style="1"/>
    <col min="10497" max="10497" width="3" style="1" customWidth="1"/>
    <col min="10498" max="10498" width="28.7109375" style="1" customWidth="1"/>
    <col min="10499" max="10499" width="5.42578125" style="1" customWidth="1"/>
    <col min="10500" max="10500" width="4.7109375" style="1" customWidth="1"/>
    <col min="10501" max="10501" width="5" style="1" customWidth="1"/>
    <col min="10502" max="10502" width="10" style="1" customWidth="1"/>
    <col min="10503" max="10503" width="4.85546875" style="1" customWidth="1"/>
    <col min="10504" max="10504" width="5.42578125" style="1" customWidth="1"/>
    <col min="10505" max="10505" width="5.140625" style="1" customWidth="1"/>
    <col min="10506" max="10506" width="5.28515625" style="1" customWidth="1"/>
    <col min="10507" max="10507" width="5.140625" style="1" customWidth="1"/>
    <col min="10508" max="10508" width="4.5703125" style="1" customWidth="1"/>
    <col min="10509" max="10509" width="8.42578125" style="1" customWidth="1"/>
    <col min="10510" max="10510" width="8.28515625" style="1" customWidth="1"/>
    <col min="10511" max="10511" width="8.85546875" style="1" customWidth="1"/>
    <col min="10512" max="10512" width="10" style="1" customWidth="1"/>
    <col min="10513" max="10513" width="10.42578125" style="1" customWidth="1"/>
    <col min="10514" max="10514" width="9.85546875" style="1" customWidth="1"/>
    <col min="10515" max="10515" width="3.5703125" style="1" customWidth="1"/>
    <col min="10516" max="10752" width="9.140625" style="1"/>
    <col min="10753" max="10753" width="3" style="1" customWidth="1"/>
    <col min="10754" max="10754" width="28.7109375" style="1" customWidth="1"/>
    <col min="10755" max="10755" width="5.42578125" style="1" customWidth="1"/>
    <col min="10756" max="10756" width="4.7109375" style="1" customWidth="1"/>
    <col min="10757" max="10757" width="5" style="1" customWidth="1"/>
    <col min="10758" max="10758" width="10" style="1" customWidth="1"/>
    <col min="10759" max="10759" width="4.85546875" style="1" customWidth="1"/>
    <col min="10760" max="10760" width="5.42578125" style="1" customWidth="1"/>
    <col min="10761" max="10761" width="5.140625" style="1" customWidth="1"/>
    <col min="10762" max="10762" width="5.28515625" style="1" customWidth="1"/>
    <col min="10763" max="10763" width="5.140625" style="1" customWidth="1"/>
    <col min="10764" max="10764" width="4.5703125" style="1" customWidth="1"/>
    <col min="10765" max="10765" width="8.42578125" style="1" customWidth="1"/>
    <col min="10766" max="10766" width="8.28515625" style="1" customWidth="1"/>
    <col min="10767" max="10767" width="8.85546875" style="1" customWidth="1"/>
    <col min="10768" max="10768" width="10" style="1" customWidth="1"/>
    <col min="10769" max="10769" width="10.42578125" style="1" customWidth="1"/>
    <col min="10770" max="10770" width="9.85546875" style="1" customWidth="1"/>
    <col min="10771" max="10771" width="3.5703125" style="1" customWidth="1"/>
    <col min="10772" max="11008" width="9.140625" style="1"/>
    <col min="11009" max="11009" width="3" style="1" customWidth="1"/>
    <col min="11010" max="11010" width="28.7109375" style="1" customWidth="1"/>
    <col min="11011" max="11011" width="5.42578125" style="1" customWidth="1"/>
    <col min="11012" max="11012" width="4.7109375" style="1" customWidth="1"/>
    <col min="11013" max="11013" width="5" style="1" customWidth="1"/>
    <col min="11014" max="11014" width="10" style="1" customWidth="1"/>
    <col min="11015" max="11015" width="4.85546875" style="1" customWidth="1"/>
    <col min="11016" max="11016" width="5.42578125" style="1" customWidth="1"/>
    <col min="11017" max="11017" width="5.140625" style="1" customWidth="1"/>
    <col min="11018" max="11018" width="5.28515625" style="1" customWidth="1"/>
    <col min="11019" max="11019" width="5.140625" style="1" customWidth="1"/>
    <col min="11020" max="11020" width="4.5703125" style="1" customWidth="1"/>
    <col min="11021" max="11021" width="8.42578125" style="1" customWidth="1"/>
    <col min="11022" max="11022" width="8.28515625" style="1" customWidth="1"/>
    <col min="11023" max="11023" width="8.85546875" style="1" customWidth="1"/>
    <col min="11024" max="11024" width="10" style="1" customWidth="1"/>
    <col min="11025" max="11025" width="10.42578125" style="1" customWidth="1"/>
    <col min="11026" max="11026" width="9.85546875" style="1" customWidth="1"/>
    <col min="11027" max="11027" width="3.5703125" style="1" customWidth="1"/>
    <col min="11028" max="11264" width="9.140625" style="1"/>
    <col min="11265" max="11265" width="3" style="1" customWidth="1"/>
    <col min="11266" max="11266" width="28.7109375" style="1" customWidth="1"/>
    <col min="11267" max="11267" width="5.42578125" style="1" customWidth="1"/>
    <col min="11268" max="11268" width="4.7109375" style="1" customWidth="1"/>
    <col min="11269" max="11269" width="5" style="1" customWidth="1"/>
    <col min="11270" max="11270" width="10" style="1" customWidth="1"/>
    <col min="11271" max="11271" width="4.85546875" style="1" customWidth="1"/>
    <col min="11272" max="11272" width="5.42578125" style="1" customWidth="1"/>
    <col min="11273" max="11273" width="5.140625" style="1" customWidth="1"/>
    <col min="11274" max="11274" width="5.28515625" style="1" customWidth="1"/>
    <col min="11275" max="11275" width="5.140625" style="1" customWidth="1"/>
    <col min="11276" max="11276" width="4.5703125" style="1" customWidth="1"/>
    <col min="11277" max="11277" width="8.42578125" style="1" customWidth="1"/>
    <col min="11278" max="11278" width="8.28515625" style="1" customWidth="1"/>
    <col min="11279" max="11279" width="8.85546875" style="1" customWidth="1"/>
    <col min="11280" max="11280" width="10" style="1" customWidth="1"/>
    <col min="11281" max="11281" width="10.42578125" style="1" customWidth="1"/>
    <col min="11282" max="11282" width="9.85546875" style="1" customWidth="1"/>
    <col min="11283" max="11283" width="3.5703125" style="1" customWidth="1"/>
    <col min="11284" max="11520" width="9.140625" style="1"/>
    <col min="11521" max="11521" width="3" style="1" customWidth="1"/>
    <col min="11522" max="11522" width="28.7109375" style="1" customWidth="1"/>
    <col min="11523" max="11523" width="5.42578125" style="1" customWidth="1"/>
    <col min="11524" max="11524" width="4.7109375" style="1" customWidth="1"/>
    <col min="11525" max="11525" width="5" style="1" customWidth="1"/>
    <col min="11526" max="11526" width="10" style="1" customWidth="1"/>
    <col min="11527" max="11527" width="4.85546875" style="1" customWidth="1"/>
    <col min="11528" max="11528" width="5.42578125" style="1" customWidth="1"/>
    <col min="11529" max="11529" width="5.140625" style="1" customWidth="1"/>
    <col min="11530" max="11530" width="5.28515625" style="1" customWidth="1"/>
    <col min="11531" max="11531" width="5.140625" style="1" customWidth="1"/>
    <col min="11532" max="11532" width="4.5703125" style="1" customWidth="1"/>
    <col min="11533" max="11533" width="8.42578125" style="1" customWidth="1"/>
    <col min="11534" max="11534" width="8.28515625" style="1" customWidth="1"/>
    <col min="11535" max="11535" width="8.85546875" style="1" customWidth="1"/>
    <col min="11536" max="11536" width="10" style="1" customWidth="1"/>
    <col min="11537" max="11537" width="10.42578125" style="1" customWidth="1"/>
    <col min="11538" max="11538" width="9.85546875" style="1" customWidth="1"/>
    <col min="11539" max="11539" width="3.5703125" style="1" customWidth="1"/>
    <col min="11540" max="11776" width="9.140625" style="1"/>
    <col min="11777" max="11777" width="3" style="1" customWidth="1"/>
    <col min="11778" max="11778" width="28.7109375" style="1" customWidth="1"/>
    <col min="11779" max="11779" width="5.42578125" style="1" customWidth="1"/>
    <col min="11780" max="11780" width="4.7109375" style="1" customWidth="1"/>
    <col min="11781" max="11781" width="5" style="1" customWidth="1"/>
    <col min="11782" max="11782" width="10" style="1" customWidth="1"/>
    <col min="11783" max="11783" width="4.85546875" style="1" customWidth="1"/>
    <col min="11784" max="11784" width="5.42578125" style="1" customWidth="1"/>
    <col min="11785" max="11785" width="5.140625" style="1" customWidth="1"/>
    <col min="11786" max="11786" width="5.28515625" style="1" customWidth="1"/>
    <col min="11787" max="11787" width="5.140625" style="1" customWidth="1"/>
    <col min="11788" max="11788" width="4.5703125" style="1" customWidth="1"/>
    <col min="11789" max="11789" width="8.42578125" style="1" customWidth="1"/>
    <col min="11790" max="11790" width="8.28515625" style="1" customWidth="1"/>
    <col min="11791" max="11791" width="8.85546875" style="1" customWidth="1"/>
    <col min="11792" max="11792" width="10" style="1" customWidth="1"/>
    <col min="11793" max="11793" width="10.42578125" style="1" customWidth="1"/>
    <col min="11794" max="11794" width="9.85546875" style="1" customWidth="1"/>
    <col min="11795" max="11795" width="3.5703125" style="1" customWidth="1"/>
    <col min="11796" max="12032" width="9.140625" style="1"/>
    <col min="12033" max="12033" width="3" style="1" customWidth="1"/>
    <col min="12034" max="12034" width="28.7109375" style="1" customWidth="1"/>
    <col min="12035" max="12035" width="5.42578125" style="1" customWidth="1"/>
    <col min="12036" max="12036" width="4.7109375" style="1" customWidth="1"/>
    <col min="12037" max="12037" width="5" style="1" customWidth="1"/>
    <col min="12038" max="12038" width="10" style="1" customWidth="1"/>
    <col min="12039" max="12039" width="4.85546875" style="1" customWidth="1"/>
    <col min="12040" max="12040" width="5.42578125" style="1" customWidth="1"/>
    <col min="12041" max="12041" width="5.140625" style="1" customWidth="1"/>
    <col min="12042" max="12042" width="5.28515625" style="1" customWidth="1"/>
    <col min="12043" max="12043" width="5.140625" style="1" customWidth="1"/>
    <col min="12044" max="12044" width="4.5703125" style="1" customWidth="1"/>
    <col min="12045" max="12045" width="8.42578125" style="1" customWidth="1"/>
    <col min="12046" max="12046" width="8.28515625" style="1" customWidth="1"/>
    <col min="12047" max="12047" width="8.85546875" style="1" customWidth="1"/>
    <col min="12048" max="12048" width="10" style="1" customWidth="1"/>
    <col min="12049" max="12049" width="10.42578125" style="1" customWidth="1"/>
    <col min="12050" max="12050" width="9.85546875" style="1" customWidth="1"/>
    <col min="12051" max="12051" width="3.5703125" style="1" customWidth="1"/>
    <col min="12052" max="12288" width="9.140625" style="1"/>
    <col min="12289" max="12289" width="3" style="1" customWidth="1"/>
    <col min="12290" max="12290" width="28.7109375" style="1" customWidth="1"/>
    <col min="12291" max="12291" width="5.42578125" style="1" customWidth="1"/>
    <col min="12292" max="12292" width="4.7109375" style="1" customWidth="1"/>
    <col min="12293" max="12293" width="5" style="1" customWidth="1"/>
    <col min="12294" max="12294" width="10" style="1" customWidth="1"/>
    <col min="12295" max="12295" width="4.85546875" style="1" customWidth="1"/>
    <col min="12296" max="12296" width="5.42578125" style="1" customWidth="1"/>
    <col min="12297" max="12297" width="5.140625" style="1" customWidth="1"/>
    <col min="12298" max="12298" width="5.28515625" style="1" customWidth="1"/>
    <col min="12299" max="12299" width="5.140625" style="1" customWidth="1"/>
    <col min="12300" max="12300" width="4.5703125" style="1" customWidth="1"/>
    <col min="12301" max="12301" width="8.42578125" style="1" customWidth="1"/>
    <col min="12302" max="12302" width="8.28515625" style="1" customWidth="1"/>
    <col min="12303" max="12303" width="8.85546875" style="1" customWidth="1"/>
    <col min="12304" max="12304" width="10" style="1" customWidth="1"/>
    <col min="12305" max="12305" width="10.42578125" style="1" customWidth="1"/>
    <col min="12306" max="12306" width="9.85546875" style="1" customWidth="1"/>
    <col min="12307" max="12307" width="3.5703125" style="1" customWidth="1"/>
    <col min="12308" max="12544" width="9.140625" style="1"/>
    <col min="12545" max="12545" width="3" style="1" customWidth="1"/>
    <col min="12546" max="12546" width="28.7109375" style="1" customWidth="1"/>
    <col min="12547" max="12547" width="5.42578125" style="1" customWidth="1"/>
    <col min="12548" max="12548" width="4.7109375" style="1" customWidth="1"/>
    <col min="12549" max="12549" width="5" style="1" customWidth="1"/>
    <col min="12550" max="12550" width="10" style="1" customWidth="1"/>
    <col min="12551" max="12551" width="4.85546875" style="1" customWidth="1"/>
    <col min="12552" max="12552" width="5.42578125" style="1" customWidth="1"/>
    <col min="12553" max="12553" width="5.140625" style="1" customWidth="1"/>
    <col min="12554" max="12554" width="5.28515625" style="1" customWidth="1"/>
    <col min="12555" max="12555" width="5.140625" style="1" customWidth="1"/>
    <col min="12556" max="12556" width="4.5703125" style="1" customWidth="1"/>
    <col min="12557" max="12557" width="8.42578125" style="1" customWidth="1"/>
    <col min="12558" max="12558" width="8.28515625" style="1" customWidth="1"/>
    <col min="12559" max="12559" width="8.85546875" style="1" customWidth="1"/>
    <col min="12560" max="12560" width="10" style="1" customWidth="1"/>
    <col min="12561" max="12561" width="10.42578125" style="1" customWidth="1"/>
    <col min="12562" max="12562" width="9.85546875" style="1" customWidth="1"/>
    <col min="12563" max="12563" width="3.5703125" style="1" customWidth="1"/>
    <col min="12564" max="12800" width="9.140625" style="1"/>
    <col min="12801" max="12801" width="3" style="1" customWidth="1"/>
    <col min="12802" max="12802" width="28.7109375" style="1" customWidth="1"/>
    <col min="12803" max="12803" width="5.42578125" style="1" customWidth="1"/>
    <col min="12804" max="12804" width="4.7109375" style="1" customWidth="1"/>
    <col min="12805" max="12805" width="5" style="1" customWidth="1"/>
    <col min="12806" max="12806" width="10" style="1" customWidth="1"/>
    <col min="12807" max="12807" width="4.85546875" style="1" customWidth="1"/>
    <col min="12808" max="12808" width="5.42578125" style="1" customWidth="1"/>
    <col min="12809" max="12809" width="5.140625" style="1" customWidth="1"/>
    <col min="12810" max="12810" width="5.28515625" style="1" customWidth="1"/>
    <col min="12811" max="12811" width="5.140625" style="1" customWidth="1"/>
    <col min="12812" max="12812" width="4.5703125" style="1" customWidth="1"/>
    <col min="12813" max="12813" width="8.42578125" style="1" customWidth="1"/>
    <col min="12814" max="12814" width="8.28515625" style="1" customWidth="1"/>
    <col min="12815" max="12815" width="8.85546875" style="1" customWidth="1"/>
    <col min="12816" max="12816" width="10" style="1" customWidth="1"/>
    <col min="12817" max="12817" width="10.42578125" style="1" customWidth="1"/>
    <col min="12818" max="12818" width="9.85546875" style="1" customWidth="1"/>
    <col min="12819" max="12819" width="3.5703125" style="1" customWidth="1"/>
    <col min="12820" max="13056" width="9.140625" style="1"/>
    <col min="13057" max="13057" width="3" style="1" customWidth="1"/>
    <col min="13058" max="13058" width="28.7109375" style="1" customWidth="1"/>
    <col min="13059" max="13059" width="5.42578125" style="1" customWidth="1"/>
    <col min="13060" max="13060" width="4.7109375" style="1" customWidth="1"/>
    <col min="13061" max="13061" width="5" style="1" customWidth="1"/>
    <col min="13062" max="13062" width="10" style="1" customWidth="1"/>
    <col min="13063" max="13063" width="4.85546875" style="1" customWidth="1"/>
    <col min="13064" max="13064" width="5.42578125" style="1" customWidth="1"/>
    <col min="13065" max="13065" width="5.140625" style="1" customWidth="1"/>
    <col min="13066" max="13066" width="5.28515625" style="1" customWidth="1"/>
    <col min="13067" max="13067" width="5.140625" style="1" customWidth="1"/>
    <col min="13068" max="13068" width="4.5703125" style="1" customWidth="1"/>
    <col min="13069" max="13069" width="8.42578125" style="1" customWidth="1"/>
    <col min="13070" max="13070" width="8.28515625" style="1" customWidth="1"/>
    <col min="13071" max="13071" width="8.85546875" style="1" customWidth="1"/>
    <col min="13072" max="13072" width="10" style="1" customWidth="1"/>
    <col min="13073" max="13073" width="10.42578125" style="1" customWidth="1"/>
    <col min="13074" max="13074" width="9.85546875" style="1" customWidth="1"/>
    <col min="13075" max="13075" width="3.5703125" style="1" customWidth="1"/>
    <col min="13076" max="13312" width="9.140625" style="1"/>
    <col min="13313" max="13313" width="3" style="1" customWidth="1"/>
    <col min="13314" max="13314" width="28.7109375" style="1" customWidth="1"/>
    <col min="13315" max="13315" width="5.42578125" style="1" customWidth="1"/>
    <col min="13316" max="13316" width="4.7109375" style="1" customWidth="1"/>
    <col min="13317" max="13317" width="5" style="1" customWidth="1"/>
    <col min="13318" max="13318" width="10" style="1" customWidth="1"/>
    <col min="13319" max="13319" width="4.85546875" style="1" customWidth="1"/>
    <col min="13320" max="13320" width="5.42578125" style="1" customWidth="1"/>
    <col min="13321" max="13321" width="5.140625" style="1" customWidth="1"/>
    <col min="13322" max="13322" width="5.28515625" style="1" customWidth="1"/>
    <col min="13323" max="13323" width="5.140625" style="1" customWidth="1"/>
    <col min="13324" max="13324" width="4.5703125" style="1" customWidth="1"/>
    <col min="13325" max="13325" width="8.42578125" style="1" customWidth="1"/>
    <col min="13326" max="13326" width="8.28515625" style="1" customWidth="1"/>
    <col min="13327" max="13327" width="8.85546875" style="1" customWidth="1"/>
    <col min="13328" max="13328" width="10" style="1" customWidth="1"/>
    <col min="13329" max="13329" width="10.42578125" style="1" customWidth="1"/>
    <col min="13330" max="13330" width="9.85546875" style="1" customWidth="1"/>
    <col min="13331" max="13331" width="3.5703125" style="1" customWidth="1"/>
    <col min="13332" max="13568" width="9.140625" style="1"/>
    <col min="13569" max="13569" width="3" style="1" customWidth="1"/>
    <col min="13570" max="13570" width="28.7109375" style="1" customWidth="1"/>
    <col min="13571" max="13571" width="5.42578125" style="1" customWidth="1"/>
    <col min="13572" max="13572" width="4.7109375" style="1" customWidth="1"/>
    <col min="13573" max="13573" width="5" style="1" customWidth="1"/>
    <col min="13574" max="13574" width="10" style="1" customWidth="1"/>
    <col min="13575" max="13575" width="4.85546875" style="1" customWidth="1"/>
    <col min="13576" max="13576" width="5.42578125" style="1" customWidth="1"/>
    <col min="13577" max="13577" width="5.140625" style="1" customWidth="1"/>
    <col min="13578" max="13578" width="5.28515625" style="1" customWidth="1"/>
    <col min="13579" max="13579" width="5.140625" style="1" customWidth="1"/>
    <col min="13580" max="13580" width="4.5703125" style="1" customWidth="1"/>
    <col min="13581" max="13581" width="8.42578125" style="1" customWidth="1"/>
    <col min="13582" max="13582" width="8.28515625" style="1" customWidth="1"/>
    <col min="13583" max="13583" width="8.85546875" style="1" customWidth="1"/>
    <col min="13584" max="13584" width="10" style="1" customWidth="1"/>
    <col min="13585" max="13585" width="10.42578125" style="1" customWidth="1"/>
    <col min="13586" max="13586" width="9.85546875" style="1" customWidth="1"/>
    <col min="13587" max="13587" width="3.5703125" style="1" customWidth="1"/>
    <col min="13588" max="13824" width="9.140625" style="1"/>
    <col min="13825" max="13825" width="3" style="1" customWidth="1"/>
    <col min="13826" max="13826" width="28.7109375" style="1" customWidth="1"/>
    <col min="13827" max="13827" width="5.42578125" style="1" customWidth="1"/>
    <col min="13828" max="13828" width="4.7109375" style="1" customWidth="1"/>
    <col min="13829" max="13829" width="5" style="1" customWidth="1"/>
    <col min="13830" max="13830" width="10" style="1" customWidth="1"/>
    <col min="13831" max="13831" width="4.85546875" style="1" customWidth="1"/>
    <col min="13832" max="13832" width="5.42578125" style="1" customWidth="1"/>
    <col min="13833" max="13833" width="5.140625" style="1" customWidth="1"/>
    <col min="13834" max="13834" width="5.28515625" style="1" customWidth="1"/>
    <col min="13835" max="13835" width="5.140625" style="1" customWidth="1"/>
    <col min="13836" max="13836" width="4.5703125" style="1" customWidth="1"/>
    <col min="13837" max="13837" width="8.42578125" style="1" customWidth="1"/>
    <col min="13838" max="13838" width="8.28515625" style="1" customWidth="1"/>
    <col min="13839" max="13839" width="8.85546875" style="1" customWidth="1"/>
    <col min="13840" max="13840" width="10" style="1" customWidth="1"/>
    <col min="13841" max="13841" width="10.42578125" style="1" customWidth="1"/>
    <col min="13842" max="13842" width="9.85546875" style="1" customWidth="1"/>
    <col min="13843" max="13843" width="3.5703125" style="1" customWidth="1"/>
    <col min="13844" max="14080" width="9.140625" style="1"/>
    <col min="14081" max="14081" width="3" style="1" customWidth="1"/>
    <col min="14082" max="14082" width="28.7109375" style="1" customWidth="1"/>
    <col min="14083" max="14083" width="5.42578125" style="1" customWidth="1"/>
    <col min="14084" max="14084" width="4.7109375" style="1" customWidth="1"/>
    <col min="14085" max="14085" width="5" style="1" customWidth="1"/>
    <col min="14086" max="14086" width="10" style="1" customWidth="1"/>
    <col min="14087" max="14087" width="4.85546875" style="1" customWidth="1"/>
    <col min="14088" max="14088" width="5.42578125" style="1" customWidth="1"/>
    <col min="14089" max="14089" width="5.140625" style="1" customWidth="1"/>
    <col min="14090" max="14090" width="5.28515625" style="1" customWidth="1"/>
    <col min="14091" max="14091" width="5.140625" style="1" customWidth="1"/>
    <col min="14092" max="14092" width="4.5703125" style="1" customWidth="1"/>
    <col min="14093" max="14093" width="8.42578125" style="1" customWidth="1"/>
    <col min="14094" max="14094" width="8.28515625" style="1" customWidth="1"/>
    <col min="14095" max="14095" width="8.85546875" style="1" customWidth="1"/>
    <col min="14096" max="14096" width="10" style="1" customWidth="1"/>
    <col min="14097" max="14097" width="10.42578125" style="1" customWidth="1"/>
    <col min="14098" max="14098" width="9.85546875" style="1" customWidth="1"/>
    <col min="14099" max="14099" width="3.5703125" style="1" customWidth="1"/>
    <col min="14100" max="14336" width="9.140625" style="1"/>
    <col min="14337" max="14337" width="3" style="1" customWidth="1"/>
    <col min="14338" max="14338" width="28.7109375" style="1" customWidth="1"/>
    <col min="14339" max="14339" width="5.42578125" style="1" customWidth="1"/>
    <col min="14340" max="14340" width="4.7109375" style="1" customWidth="1"/>
    <col min="14341" max="14341" width="5" style="1" customWidth="1"/>
    <col min="14342" max="14342" width="10" style="1" customWidth="1"/>
    <col min="14343" max="14343" width="4.85546875" style="1" customWidth="1"/>
    <col min="14344" max="14344" width="5.42578125" style="1" customWidth="1"/>
    <col min="14345" max="14345" width="5.140625" style="1" customWidth="1"/>
    <col min="14346" max="14346" width="5.28515625" style="1" customWidth="1"/>
    <col min="14347" max="14347" width="5.140625" style="1" customWidth="1"/>
    <col min="14348" max="14348" width="4.5703125" style="1" customWidth="1"/>
    <col min="14349" max="14349" width="8.42578125" style="1" customWidth="1"/>
    <col min="14350" max="14350" width="8.28515625" style="1" customWidth="1"/>
    <col min="14351" max="14351" width="8.85546875" style="1" customWidth="1"/>
    <col min="14352" max="14352" width="10" style="1" customWidth="1"/>
    <col min="14353" max="14353" width="10.42578125" style="1" customWidth="1"/>
    <col min="14354" max="14354" width="9.85546875" style="1" customWidth="1"/>
    <col min="14355" max="14355" width="3.5703125" style="1" customWidth="1"/>
    <col min="14356" max="14592" width="9.140625" style="1"/>
    <col min="14593" max="14593" width="3" style="1" customWidth="1"/>
    <col min="14594" max="14594" width="28.7109375" style="1" customWidth="1"/>
    <col min="14595" max="14595" width="5.42578125" style="1" customWidth="1"/>
    <col min="14596" max="14596" width="4.7109375" style="1" customWidth="1"/>
    <col min="14597" max="14597" width="5" style="1" customWidth="1"/>
    <col min="14598" max="14598" width="10" style="1" customWidth="1"/>
    <col min="14599" max="14599" width="4.85546875" style="1" customWidth="1"/>
    <col min="14600" max="14600" width="5.42578125" style="1" customWidth="1"/>
    <col min="14601" max="14601" width="5.140625" style="1" customWidth="1"/>
    <col min="14602" max="14602" width="5.28515625" style="1" customWidth="1"/>
    <col min="14603" max="14603" width="5.140625" style="1" customWidth="1"/>
    <col min="14604" max="14604" width="4.5703125" style="1" customWidth="1"/>
    <col min="14605" max="14605" width="8.42578125" style="1" customWidth="1"/>
    <col min="14606" max="14606" width="8.28515625" style="1" customWidth="1"/>
    <col min="14607" max="14607" width="8.85546875" style="1" customWidth="1"/>
    <col min="14608" max="14608" width="10" style="1" customWidth="1"/>
    <col min="14609" max="14609" width="10.42578125" style="1" customWidth="1"/>
    <col min="14610" max="14610" width="9.85546875" style="1" customWidth="1"/>
    <col min="14611" max="14611" width="3.5703125" style="1" customWidth="1"/>
    <col min="14612" max="14848" width="9.140625" style="1"/>
    <col min="14849" max="14849" width="3" style="1" customWidth="1"/>
    <col min="14850" max="14850" width="28.7109375" style="1" customWidth="1"/>
    <col min="14851" max="14851" width="5.42578125" style="1" customWidth="1"/>
    <col min="14852" max="14852" width="4.7109375" style="1" customWidth="1"/>
    <col min="14853" max="14853" width="5" style="1" customWidth="1"/>
    <col min="14854" max="14854" width="10" style="1" customWidth="1"/>
    <col min="14855" max="14855" width="4.85546875" style="1" customWidth="1"/>
    <col min="14856" max="14856" width="5.42578125" style="1" customWidth="1"/>
    <col min="14857" max="14857" width="5.140625" style="1" customWidth="1"/>
    <col min="14858" max="14858" width="5.28515625" style="1" customWidth="1"/>
    <col min="14859" max="14859" width="5.140625" style="1" customWidth="1"/>
    <col min="14860" max="14860" width="4.5703125" style="1" customWidth="1"/>
    <col min="14861" max="14861" width="8.42578125" style="1" customWidth="1"/>
    <col min="14862" max="14862" width="8.28515625" style="1" customWidth="1"/>
    <col min="14863" max="14863" width="8.85546875" style="1" customWidth="1"/>
    <col min="14864" max="14864" width="10" style="1" customWidth="1"/>
    <col min="14865" max="14865" width="10.42578125" style="1" customWidth="1"/>
    <col min="14866" max="14866" width="9.85546875" style="1" customWidth="1"/>
    <col min="14867" max="14867" width="3.5703125" style="1" customWidth="1"/>
    <col min="14868" max="15104" width="9.140625" style="1"/>
    <col min="15105" max="15105" width="3" style="1" customWidth="1"/>
    <col min="15106" max="15106" width="28.7109375" style="1" customWidth="1"/>
    <col min="15107" max="15107" width="5.42578125" style="1" customWidth="1"/>
    <col min="15108" max="15108" width="4.7109375" style="1" customWidth="1"/>
    <col min="15109" max="15109" width="5" style="1" customWidth="1"/>
    <col min="15110" max="15110" width="10" style="1" customWidth="1"/>
    <col min="15111" max="15111" width="4.85546875" style="1" customWidth="1"/>
    <col min="15112" max="15112" width="5.42578125" style="1" customWidth="1"/>
    <col min="15113" max="15113" width="5.140625" style="1" customWidth="1"/>
    <col min="15114" max="15114" width="5.28515625" style="1" customWidth="1"/>
    <col min="15115" max="15115" width="5.140625" style="1" customWidth="1"/>
    <col min="15116" max="15116" width="4.5703125" style="1" customWidth="1"/>
    <col min="15117" max="15117" width="8.42578125" style="1" customWidth="1"/>
    <col min="15118" max="15118" width="8.28515625" style="1" customWidth="1"/>
    <col min="15119" max="15119" width="8.85546875" style="1" customWidth="1"/>
    <col min="15120" max="15120" width="10" style="1" customWidth="1"/>
    <col min="15121" max="15121" width="10.42578125" style="1" customWidth="1"/>
    <col min="15122" max="15122" width="9.85546875" style="1" customWidth="1"/>
    <col min="15123" max="15123" width="3.5703125" style="1" customWidth="1"/>
    <col min="15124" max="15360" width="9.140625" style="1"/>
    <col min="15361" max="15361" width="3" style="1" customWidth="1"/>
    <col min="15362" max="15362" width="28.7109375" style="1" customWidth="1"/>
    <col min="15363" max="15363" width="5.42578125" style="1" customWidth="1"/>
    <col min="15364" max="15364" width="4.7109375" style="1" customWidth="1"/>
    <col min="15365" max="15365" width="5" style="1" customWidth="1"/>
    <col min="15366" max="15366" width="10" style="1" customWidth="1"/>
    <col min="15367" max="15367" width="4.85546875" style="1" customWidth="1"/>
    <col min="15368" max="15368" width="5.42578125" style="1" customWidth="1"/>
    <col min="15369" max="15369" width="5.140625" style="1" customWidth="1"/>
    <col min="15370" max="15370" width="5.28515625" style="1" customWidth="1"/>
    <col min="15371" max="15371" width="5.140625" style="1" customWidth="1"/>
    <col min="15372" max="15372" width="4.5703125" style="1" customWidth="1"/>
    <col min="15373" max="15373" width="8.42578125" style="1" customWidth="1"/>
    <col min="15374" max="15374" width="8.28515625" style="1" customWidth="1"/>
    <col min="15375" max="15375" width="8.85546875" style="1" customWidth="1"/>
    <col min="15376" max="15376" width="10" style="1" customWidth="1"/>
    <col min="15377" max="15377" width="10.42578125" style="1" customWidth="1"/>
    <col min="15378" max="15378" width="9.85546875" style="1" customWidth="1"/>
    <col min="15379" max="15379" width="3.5703125" style="1" customWidth="1"/>
    <col min="15380" max="15616" width="9.140625" style="1"/>
    <col min="15617" max="15617" width="3" style="1" customWidth="1"/>
    <col min="15618" max="15618" width="28.7109375" style="1" customWidth="1"/>
    <col min="15619" max="15619" width="5.42578125" style="1" customWidth="1"/>
    <col min="15620" max="15620" width="4.7109375" style="1" customWidth="1"/>
    <col min="15621" max="15621" width="5" style="1" customWidth="1"/>
    <col min="15622" max="15622" width="10" style="1" customWidth="1"/>
    <col min="15623" max="15623" width="4.85546875" style="1" customWidth="1"/>
    <col min="15624" max="15624" width="5.42578125" style="1" customWidth="1"/>
    <col min="15625" max="15625" width="5.140625" style="1" customWidth="1"/>
    <col min="15626" max="15626" width="5.28515625" style="1" customWidth="1"/>
    <col min="15627" max="15627" width="5.140625" style="1" customWidth="1"/>
    <col min="15628" max="15628" width="4.5703125" style="1" customWidth="1"/>
    <col min="15629" max="15629" width="8.42578125" style="1" customWidth="1"/>
    <col min="15630" max="15630" width="8.28515625" style="1" customWidth="1"/>
    <col min="15631" max="15631" width="8.85546875" style="1" customWidth="1"/>
    <col min="15632" max="15632" width="10" style="1" customWidth="1"/>
    <col min="15633" max="15633" width="10.42578125" style="1" customWidth="1"/>
    <col min="15634" max="15634" width="9.85546875" style="1" customWidth="1"/>
    <col min="15635" max="15635" width="3.5703125" style="1" customWidth="1"/>
    <col min="15636" max="15872" width="9.140625" style="1"/>
    <col min="15873" max="15873" width="3" style="1" customWidth="1"/>
    <col min="15874" max="15874" width="28.7109375" style="1" customWidth="1"/>
    <col min="15875" max="15875" width="5.42578125" style="1" customWidth="1"/>
    <col min="15876" max="15876" width="4.7109375" style="1" customWidth="1"/>
    <col min="15877" max="15877" width="5" style="1" customWidth="1"/>
    <col min="15878" max="15878" width="10" style="1" customWidth="1"/>
    <col min="15879" max="15879" width="4.85546875" style="1" customWidth="1"/>
    <col min="15880" max="15880" width="5.42578125" style="1" customWidth="1"/>
    <col min="15881" max="15881" width="5.140625" style="1" customWidth="1"/>
    <col min="15882" max="15882" width="5.28515625" style="1" customWidth="1"/>
    <col min="15883" max="15883" width="5.140625" style="1" customWidth="1"/>
    <col min="15884" max="15884" width="4.5703125" style="1" customWidth="1"/>
    <col min="15885" max="15885" width="8.42578125" style="1" customWidth="1"/>
    <col min="15886" max="15886" width="8.28515625" style="1" customWidth="1"/>
    <col min="15887" max="15887" width="8.85546875" style="1" customWidth="1"/>
    <col min="15888" max="15888" width="10" style="1" customWidth="1"/>
    <col min="15889" max="15889" width="10.42578125" style="1" customWidth="1"/>
    <col min="15890" max="15890" width="9.85546875" style="1" customWidth="1"/>
    <col min="15891" max="15891" width="3.5703125" style="1" customWidth="1"/>
    <col min="15892" max="16128" width="9.140625" style="1"/>
    <col min="16129" max="16129" width="3" style="1" customWidth="1"/>
    <col min="16130" max="16130" width="28.7109375" style="1" customWidth="1"/>
    <col min="16131" max="16131" width="5.42578125" style="1" customWidth="1"/>
    <col min="16132" max="16132" width="4.7109375" style="1" customWidth="1"/>
    <col min="16133" max="16133" width="5" style="1" customWidth="1"/>
    <col min="16134" max="16134" width="10" style="1" customWidth="1"/>
    <col min="16135" max="16135" width="4.85546875" style="1" customWidth="1"/>
    <col min="16136" max="16136" width="5.42578125" style="1" customWidth="1"/>
    <col min="16137" max="16137" width="5.140625" style="1" customWidth="1"/>
    <col min="16138" max="16138" width="5.28515625" style="1" customWidth="1"/>
    <col min="16139" max="16139" width="5.140625" style="1" customWidth="1"/>
    <col min="16140" max="16140" width="4.5703125" style="1" customWidth="1"/>
    <col min="16141" max="16141" width="8.42578125" style="1" customWidth="1"/>
    <col min="16142" max="16142" width="8.28515625" style="1" customWidth="1"/>
    <col min="16143" max="16143" width="8.85546875" style="1" customWidth="1"/>
    <col min="16144" max="16144" width="10" style="1" customWidth="1"/>
    <col min="16145" max="16145" width="10.42578125" style="1" customWidth="1"/>
    <col min="16146" max="16146" width="9.85546875" style="1" customWidth="1"/>
    <col min="16147" max="16147" width="3.5703125" style="1" customWidth="1"/>
    <col min="16148" max="16384" width="9.140625" style="1"/>
  </cols>
  <sheetData>
    <row r="3" spans="1:20" ht="18" customHeight="1" x14ac:dyDescent="0.3">
      <c r="A3" s="250" t="s">
        <v>102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T3" s="246">
        <v>55</v>
      </c>
    </row>
    <row r="4" spans="1:20" ht="15.95" customHeight="1" x14ac:dyDescent="0.2">
      <c r="T4" s="246"/>
    </row>
    <row r="5" spans="1:20" s="4" customFormat="1" ht="15.95" customHeight="1" x14ac:dyDescent="0.2">
      <c r="A5" s="237" t="s">
        <v>23</v>
      </c>
      <c r="B5" s="237" t="s">
        <v>24</v>
      </c>
      <c r="C5" s="2" t="s">
        <v>4</v>
      </c>
      <c r="D5" s="3" t="s">
        <v>25</v>
      </c>
      <c r="E5" s="240" t="s">
        <v>26</v>
      </c>
      <c r="F5" s="241"/>
      <c r="G5" s="240" t="s">
        <v>28</v>
      </c>
      <c r="H5" s="242"/>
      <c r="I5" s="241"/>
      <c r="J5" s="240" t="s">
        <v>29</v>
      </c>
      <c r="K5" s="242"/>
      <c r="L5" s="241"/>
      <c r="M5" s="240" t="s">
        <v>40</v>
      </c>
      <c r="N5" s="242"/>
      <c r="O5" s="241"/>
      <c r="P5" s="242" t="s">
        <v>41</v>
      </c>
      <c r="Q5" s="242"/>
      <c r="R5" s="241"/>
      <c r="S5" s="3" t="s">
        <v>30</v>
      </c>
      <c r="T5" s="246"/>
    </row>
    <row r="6" spans="1:20" s="4" customFormat="1" ht="15.95" customHeight="1" x14ac:dyDescent="0.2">
      <c r="A6" s="238"/>
      <c r="B6" s="238"/>
      <c r="C6" s="5" t="s">
        <v>5</v>
      </c>
      <c r="D6" s="6" t="s">
        <v>27</v>
      </c>
      <c r="E6" s="243" t="s">
        <v>31</v>
      </c>
      <c r="F6" s="244"/>
      <c r="G6" s="243" t="s">
        <v>32</v>
      </c>
      <c r="H6" s="245"/>
      <c r="I6" s="244"/>
      <c r="J6" s="243" t="s">
        <v>0</v>
      </c>
      <c r="K6" s="245"/>
      <c r="L6" s="244"/>
      <c r="M6" s="7"/>
      <c r="N6" s="8"/>
      <c r="O6" s="9"/>
      <c r="P6" s="8"/>
      <c r="Q6" s="8"/>
      <c r="R6" s="9"/>
      <c r="S6" s="6" t="s">
        <v>33</v>
      </c>
      <c r="T6" s="246"/>
    </row>
    <row r="7" spans="1:20" s="4" customFormat="1" ht="15.95" customHeight="1" x14ac:dyDescent="0.2">
      <c r="A7" s="238"/>
      <c r="B7" s="238"/>
      <c r="C7" s="10"/>
      <c r="D7" s="6"/>
      <c r="E7" s="11"/>
      <c r="F7" s="12"/>
      <c r="G7" s="247" t="s">
        <v>19</v>
      </c>
      <c r="H7" s="248"/>
      <c r="I7" s="249"/>
      <c r="J7" s="11"/>
      <c r="K7" s="13"/>
      <c r="L7" s="12"/>
      <c r="M7" s="11"/>
      <c r="N7" s="13"/>
      <c r="O7" s="12"/>
      <c r="P7" s="13"/>
      <c r="Q7" s="13"/>
      <c r="R7" s="12"/>
      <c r="S7" s="6"/>
      <c r="T7" s="246"/>
    </row>
    <row r="8" spans="1:20" s="4" customFormat="1" ht="15.95" customHeight="1" x14ac:dyDescent="0.2">
      <c r="A8" s="238"/>
      <c r="B8" s="238"/>
      <c r="D8" s="14"/>
      <c r="E8" s="3" t="s">
        <v>34</v>
      </c>
      <c r="F8" s="6" t="s">
        <v>9</v>
      </c>
      <c r="G8" s="237">
        <v>2561</v>
      </c>
      <c r="H8" s="237">
        <v>2562</v>
      </c>
      <c r="I8" s="237">
        <v>2563</v>
      </c>
      <c r="J8" s="237">
        <v>2561</v>
      </c>
      <c r="K8" s="237">
        <v>2562</v>
      </c>
      <c r="L8" s="237">
        <v>2563</v>
      </c>
      <c r="M8" s="237">
        <v>2561</v>
      </c>
      <c r="N8" s="237">
        <v>2562</v>
      </c>
      <c r="O8" s="237">
        <v>2563</v>
      </c>
      <c r="P8" s="237">
        <v>2561</v>
      </c>
      <c r="Q8" s="237">
        <v>2562</v>
      </c>
      <c r="R8" s="237">
        <v>2563</v>
      </c>
      <c r="S8" s="6"/>
      <c r="T8" s="246"/>
    </row>
    <row r="9" spans="1:20" s="4" customFormat="1" ht="15.95" customHeight="1" x14ac:dyDescent="0.2">
      <c r="A9" s="239"/>
      <c r="B9" s="239"/>
      <c r="C9" s="16"/>
      <c r="D9" s="17"/>
      <c r="E9" s="17" t="s">
        <v>35</v>
      </c>
      <c r="F9" s="31" t="s">
        <v>36</v>
      </c>
      <c r="G9" s="239"/>
      <c r="H9" s="239"/>
      <c r="I9" s="239"/>
      <c r="J9" s="239"/>
      <c r="K9" s="239"/>
      <c r="L9" s="239"/>
      <c r="M9" s="239"/>
      <c r="N9" s="239"/>
      <c r="O9" s="239"/>
      <c r="P9" s="239"/>
      <c r="Q9" s="239"/>
      <c r="R9" s="239"/>
      <c r="S9" s="17"/>
      <c r="T9" s="246"/>
    </row>
    <row r="10" spans="1:20" s="4" customFormat="1" ht="15.95" customHeight="1" x14ac:dyDescent="0.2">
      <c r="A10" s="3">
        <v>1</v>
      </c>
      <c r="B10" s="100" t="s">
        <v>55</v>
      </c>
      <c r="C10" s="98" t="s">
        <v>57</v>
      </c>
      <c r="D10" s="3">
        <v>1</v>
      </c>
      <c r="E10" s="3">
        <v>1</v>
      </c>
      <c r="F10" s="35">
        <v>410640</v>
      </c>
      <c r="G10" s="3">
        <v>1</v>
      </c>
      <c r="H10" s="3">
        <v>1</v>
      </c>
      <c r="I10" s="3">
        <v>1</v>
      </c>
      <c r="J10" s="36" t="s">
        <v>1</v>
      </c>
      <c r="K10" s="36" t="s">
        <v>1</v>
      </c>
      <c r="L10" s="36" t="s">
        <v>1</v>
      </c>
      <c r="M10" s="35">
        <v>13440</v>
      </c>
      <c r="N10" s="35">
        <v>13320</v>
      </c>
      <c r="O10" s="37">
        <v>13320</v>
      </c>
      <c r="P10" s="82">
        <f>F10+M10</f>
        <v>424080</v>
      </c>
      <c r="Q10" s="74">
        <f>P10+N10</f>
        <v>437400</v>
      </c>
      <c r="R10" s="38">
        <f>Q10+O10</f>
        <v>450720</v>
      </c>
      <c r="S10" s="39"/>
      <c r="T10" s="246"/>
    </row>
    <row r="11" spans="1:20" s="4" customFormat="1" ht="15.95" customHeight="1" x14ac:dyDescent="0.2">
      <c r="A11" s="6">
        <v>2</v>
      </c>
      <c r="B11" s="93" t="s">
        <v>56</v>
      </c>
      <c r="C11" s="77" t="s">
        <v>57</v>
      </c>
      <c r="D11" s="6">
        <v>1</v>
      </c>
      <c r="E11" s="6">
        <v>1</v>
      </c>
      <c r="F11" s="40">
        <v>353640</v>
      </c>
      <c r="G11" s="6">
        <v>1</v>
      </c>
      <c r="H11" s="6">
        <v>1</v>
      </c>
      <c r="I11" s="6">
        <v>1</v>
      </c>
      <c r="J11" s="41" t="s">
        <v>1</v>
      </c>
      <c r="K11" s="41" t="s">
        <v>1</v>
      </c>
      <c r="L11" s="41" t="s">
        <v>1</v>
      </c>
      <c r="M11" s="42">
        <v>12120</v>
      </c>
      <c r="N11" s="42">
        <v>12600</v>
      </c>
      <c r="O11" s="48">
        <v>12960</v>
      </c>
      <c r="P11" s="42">
        <f>F11+M11</f>
        <v>365760</v>
      </c>
      <c r="Q11" s="53">
        <f>P11+N11</f>
        <v>378360</v>
      </c>
      <c r="R11" s="43">
        <f>Q11+O11</f>
        <v>391320</v>
      </c>
      <c r="S11" s="14"/>
      <c r="T11" s="246"/>
    </row>
    <row r="12" spans="1:20" s="4" customFormat="1" ht="15.95" customHeight="1" x14ac:dyDescent="0.2">
      <c r="A12" s="6"/>
      <c r="B12" s="91" t="s">
        <v>2</v>
      </c>
      <c r="C12" s="99"/>
      <c r="D12" s="45"/>
      <c r="E12" s="45"/>
      <c r="F12" s="45"/>
      <c r="G12" s="6"/>
      <c r="H12" s="6"/>
      <c r="I12" s="6"/>
      <c r="J12" s="41"/>
      <c r="K12" s="41"/>
      <c r="L12" s="41"/>
      <c r="M12" s="14"/>
      <c r="N12" s="14"/>
      <c r="O12" s="14"/>
      <c r="P12" s="42"/>
      <c r="Q12" s="53"/>
      <c r="R12" s="43"/>
      <c r="S12" s="14"/>
      <c r="T12" s="246"/>
    </row>
    <row r="13" spans="1:20" s="4" customFormat="1" ht="15.95" customHeight="1" x14ac:dyDescent="0.2">
      <c r="A13" s="6">
        <v>3</v>
      </c>
      <c r="B13" s="101" t="s">
        <v>52</v>
      </c>
      <c r="C13" s="77" t="s">
        <v>57</v>
      </c>
      <c r="D13" s="6">
        <v>1</v>
      </c>
      <c r="E13" s="6">
        <v>1</v>
      </c>
      <c r="F13" s="47">
        <v>347640</v>
      </c>
      <c r="G13" s="6">
        <v>1</v>
      </c>
      <c r="H13" s="6">
        <v>1</v>
      </c>
      <c r="I13" s="6">
        <v>1</v>
      </c>
      <c r="J13" s="41" t="s">
        <v>1</v>
      </c>
      <c r="K13" s="41" t="s">
        <v>1</v>
      </c>
      <c r="L13" s="41" t="s">
        <v>1</v>
      </c>
      <c r="M13" s="52">
        <v>11880</v>
      </c>
      <c r="N13" s="51">
        <v>12240</v>
      </c>
      <c r="O13" s="48">
        <v>12960</v>
      </c>
      <c r="P13" s="42">
        <f t="shared" ref="P13" si="0">F13+M13</f>
        <v>359520</v>
      </c>
      <c r="Q13" s="53">
        <f t="shared" ref="Q13:R13" si="1">P13+N13</f>
        <v>371760</v>
      </c>
      <c r="R13" s="43">
        <f t="shared" si="1"/>
        <v>384720</v>
      </c>
      <c r="S13" s="14"/>
      <c r="T13" s="246"/>
    </row>
    <row r="14" spans="1:20" s="4" customFormat="1" ht="15.95" customHeight="1" x14ac:dyDescent="0.2">
      <c r="A14" s="6">
        <v>4</v>
      </c>
      <c r="B14" s="101" t="s">
        <v>58</v>
      </c>
      <c r="C14" s="77" t="s">
        <v>59</v>
      </c>
      <c r="D14" s="6">
        <v>1</v>
      </c>
      <c r="E14" s="6">
        <v>1</v>
      </c>
      <c r="F14" s="47">
        <v>233760</v>
      </c>
      <c r="G14" s="6">
        <v>1</v>
      </c>
      <c r="H14" s="6">
        <v>1</v>
      </c>
      <c r="I14" s="6">
        <v>1</v>
      </c>
      <c r="J14" s="41" t="s">
        <v>1</v>
      </c>
      <c r="K14" s="41" t="s">
        <v>1</v>
      </c>
      <c r="L14" s="41" t="s">
        <v>1</v>
      </c>
      <c r="M14" s="42">
        <v>7680</v>
      </c>
      <c r="N14" s="42">
        <v>7800</v>
      </c>
      <c r="O14" s="42">
        <v>8760</v>
      </c>
      <c r="P14" s="42">
        <f t="shared" ref="P14:P15" si="2">F14+M14</f>
        <v>241440</v>
      </c>
      <c r="Q14" s="53">
        <f t="shared" ref="Q14:Q15" si="3">P14+N14</f>
        <v>249240</v>
      </c>
      <c r="R14" s="43">
        <f t="shared" ref="R14:R15" si="4">Q14+O14</f>
        <v>258000</v>
      </c>
      <c r="S14" s="14"/>
      <c r="T14" s="246"/>
    </row>
    <row r="15" spans="1:20" s="4" customFormat="1" ht="15.95" customHeight="1" x14ac:dyDescent="0.2">
      <c r="A15" s="6">
        <v>5</v>
      </c>
      <c r="B15" s="101" t="s">
        <v>80</v>
      </c>
      <c r="C15" s="77" t="s">
        <v>71</v>
      </c>
      <c r="D15" s="6">
        <v>1</v>
      </c>
      <c r="E15" s="6" t="s">
        <v>1</v>
      </c>
      <c r="F15" s="50">
        <v>355320</v>
      </c>
      <c r="G15" s="6">
        <v>1</v>
      </c>
      <c r="H15" s="6">
        <v>1</v>
      </c>
      <c r="I15" s="6">
        <v>1</v>
      </c>
      <c r="J15" s="41" t="s">
        <v>1</v>
      </c>
      <c r="K15" s="41" t="s">
        <v>1</v>
      </c>
      <c r="L15" s="41" t="s">
        <v>1</v>
      </c>
      <c r="M15" s="51">
        <v>12000</v>
      </c>
      <c r="N15" s="51">
        <v>12000</v>
      </c>
      <c r="O15" s="42">
        <v>12000</v>
      </c>
      <c r="P15" s="42">
        <f t="shared" si="2"/>
        <v>367320</v>
      </c>
      <c r="Q15" s="53">
        <f t="shared" si="3"/>
        <v>379320</v>
      </c>
      <c r="R15" s="43">
        <f t="shared" si="4"/>
        <v>391320</v>
      </c>
      <c r="S15" s="14"/>
      <c r="T15" s="246"/>
    </row>
    <row r="16" spans="1:20" s="4" customFormat="1" ht="15.95" customHeight="1" x14ac:dyDescent="0.2">
      <c r="A16" s="6">
        <v>6</v>
      </c>
      <c r="B16" s="101" t="s">
        <v>60</v>
      </c>
      <c r="C16" s="77" t="s">
        <v>59</v>
      </c>
      <c r="D16" s="6">
        <v>1</v>
      </c>
      <c r="E16" s="6">
        <v>1</v>
      </c>
      <c r="F16" s="47">
        <v>258000</v>
      </c>
      <c r="G16" s="41">
        <v>1</v>
      </c>
      <c r="H16" s="41">
        <v>1</v>
      </c>
      <c r="I16" s="41">
        <v>1</v>
      </c>
      <c r="J16" s="41" t="s">
        <v>1</v>
      </c>
      <c r="K16" s="41" t="s">
        <v>1</v>
      </c>
      <c r="L16" s="41" t="s">
        <v>1</v>
      </c>
      <c r="M16" s="88">
        <v>8760</v>
      </c>
      <c r="N16" s="84">
        <v>9000</v>
      </c>
      <c r="O16" s="84">
        <v>8760</v>
      </c>
      <c r="P16" s="42">
        <f t="shared" ref="P16" si="5">F16+M16</f>
        <v>266760</v>
      </c>
      <c r="Q16" s="53">
        <f t="shared" ref="Q16" si="6">P16+N16</f>
        <v>275760</v>
      </c>
      <c r="R16" s="43">
        <f t="shared" ref="R16" si="7">Q16+O16</f>
        <v>284520</v>
      </c>
      <c r="S16" s="14"/>
      <c r="T16" s="246"/>
    </row>
    <row r="17" spans="1:20" s="4" customFormat="1" ht="15.95" customHeight="1" x14ac:dyDescent="0.2">
      <c r="A17" s="6">
        <v>7</v>
      </c>
      <c r="B17" s="71" t="s">
        <v>70</v>
      </c>
      <c r="C17" s="77" t="s">
        <v>61</v>
      </c>
      <c r="D17" s="6">
        <v>1</v>
      </c>
      <c r="E17" s="6">
        <v>1</v>
      </c>
      <c r="F17" s="50">
        <v>293880</v>
      </c>
      <c r="G17" s="6">
        <v>1</v>
      </c>
      <c r="H17" s="6">
        <v>1</v>
      </c>
      <c r="I17" s="6">
        <v>1</v>
      </c>
      <c r="J17" s="41" t="s">
        <v>1</v>
      </c>
      <c r="K17" s="41" t="s">
        <v>1</v>
      </c>
      <c r="L17" s="41" t="s">
        <v>1</v>
      </c>
      <c r="M17" s="51">
        <v>11760</v>
      </c>
      <c r="N17" s="51">
        <v>11880</v>
      </c>
      <c r="O17" s="42">
        <v>12240</v>
      </c>
      <c r="P17" s="42">
        <f t="shared" ref="P17:P18" si="8">F17+M17</f>
        <v>305640</v>
      </c>
      <c r="Q17" s="53">
        <f t="shared" ref="Q17:Q18" si="9">P17+N17</f>
        <v>317520</v>
      </c>
      <c r="R17" s="43">
        <f t="shared" ref="R17:R18" si="10">Q17+O17</f>
        <v>329760</v>
      </c>
      <c r="S17" s="14"/>
      <c r="T17" s="246"/>
    </row>
    <row r="18" spans="1:20" s="4" customFormat="1" ht="15.95" customHeight="1" x14ac:dyDescent="0.2">
      <c r="A18" s="6">
        <v>8</v>
      </c>
      <c r="B18" s="101" t="s">
        <v>72</v>
      </c>
      <c r="C18" s="77" t="s">
        <v>71</v>
      </c>
      <c r="D18" s="6">
        <v>1</v>
      </c>
      <c r="E18" s="6" t="s">
        <v>1</v>
      </c>
      <c r="F18" s="50">
        <v>355320</v>
      </c>
      <c r="G18" s="6">
        <v>1</v>
      </c>
      <c r="H18" s="6">
        <v>1</v>
      </c>
      <c r="I18" s="6">
        <v>1</v>
      </c>
      <c r="J18" s="41" t="s">
        <v>1</v>
      </c>
      <c r="K18" s="41" t="s">
        <v>1</v>
      </c>
      <c r="L18" s="41" t="s">
        <v>1</v>
      </c>
      <c r="M18" s="51">
        <v>12000</v>
      </c>
      <c r="N18" s="51">
        <v>12000</v>
      </c>
      <c r="O18" s="42">
        <v>12000</v>
      </c>
      <c r="P18" s="42">
        <f t="shared" si="8"/>
        <v>367320</v>
      </c>
      <c r="Q18" s="53">
        <f t="shared" si="9"/>
        <v>379320</v>
      </c>
      <c r="R18" s="43">
        <f t="shared" si="10"/>
        <v>391320</v>
      </c>
      <c r="S18" s="14"/>
      <c r="T18" s="246"/>
    </row>
    <row r="19" spans="1:20" s="4" customFormat="1" ht="15.95" customHeight="1" x14ac:dyDescent="0.2">
      <c r="A19" s="6">
        <v>9</v>
      </c>
      <c r="B19" s="101" t="s">
        <v>8</v>
      </c>
      <c r="C19" s="77" t="s">
        <v>71</v>
      </c>
      <c r="D19" s="6">
        <v>1</v>
      </c>
      <c r="E19" s="6" t="s">
        <v>1</v>
      </c>
      <c r="F19" s="50">
        <v>355320</v>
      </c>
      <c r="G19" s="6">
        <v>1</v>
      </c>
      <c r="H19" s="6">
        <v>1</v>
      </c>
      <c r="I19" s="6">
        <v>1</v>
      </c>
      <c r="J19" s="41" t="s">
        <v>1</v>
      </c>
      <c r="K19" s="41" t="s">
        <v>1</v>
      </c>
      <c r="L19" s="41" t="s">
        <v>1</v>
      </c>
      <c r="M19" s="51">
        <v>12000</v>
      </c>
      <c r="N19" s="51">
        <v>12000</v>
      </c>
      <c r="O19" s="42">
        <v>12000</v>
      </c>
      <c r="P19" s="42">
        <f t="shared" ref="P19:P20" si="11">F19+M19</f>
        <v>367320</v>
      </c>
      <c r="Q19" s="53">
        <f t="shared" ref="Q19:Q20" si="12">P19+N19</f>
        <v>379320</v>
      </c>
      <c r="R19" s="43">
        <f t="shared" ref="R19:R20" si="13">Q19+O19</f>
        <v>391320</v>
      </c>
      <c r="S19" s="14"/>
      <c r="T19" s="246"/>
    </row>
    <row r="20" spans="1:20" s="4" customFormat="1" ht="15.95" customHeight="1" x14ac:dyDescent="0.2">
      <c r="A20" s="6">
        <v>10</v>
      </c>
      <c r="B20" s="101" t="s">
        <v>6</v>
      </c>
      <c r="C20" s="81" t="s">
        <v>59</v>
      </c>
      <c r="D20" s="6">
        <v>1</v>
      </c>
      <c r="E20" s="6">
        <v>1</v>
      </c>
      <c r="F20" s="50">
        <v>241440</v>
      </c>
      <c r="G20" s="6">
        <v>1</v>
      </c>
      <c r="H20" s="6">
        <v>1</v>
      </c>
      <c r="I20" s="6">
        <v>1</v>
      </c>
      <c r="J20" s="41" t="s">
        <v>1</v>
      </c>
      <c r="K20" s="41" t="s">
        <v>1</v>
      </c>
      <c r="L20" s="41" t="s">
        <v>1</v>
      </c>
      <c r="M20" s="42">
        <v>7800</v>
      </c>
      <c r="N20" s="42">
        <v>8760</v>
      </c>
      <c r="O20" s="42">
        <v>8760</v>
      </c>
      <c r="P20" s="42">
        <f t="shared" si="11"/>
        <v>249240</v>
      </c>
      <c r="Q20" s="53">
        <f t="shared" si="12"/>
        <v>258000</v>
      </c>
      <c r="R20" s="43">
        <f t="shared" si="13"/>
        <v>266760</v>
      </c>
      <c r="S20" s="14"/>
      <c r="T20" s="246"/>
    </row>
    <row r="21" spans="1:20" s="4" customFormat="1" ht="15.95" customHeight="1" x14ac:dyDescent="0.2">
      <c r="A21" s="6">
        <v>11</v>
      </c>
      <c r="B21" s="101" t="s">
        <v>37</v>
      </c>
      <c r="C21" s="81" t="s">
        <v>64</v>
      </c>
      <c r="D21" s="6">
        <v>1</v>
      </c>
      <c r="E21" s="6">
        <v>1</v>
      </c>
      <c r="F21" s="50">
        <v>363480</v>
      </c>
      <c r="G21" s="6">
        <v>1</v>
      </c>
      <c r="H21" s="6">
        <v>1</v>
      </c>
      <c r="I21" s="6">
        <v>1</v>
      </c>
      <c r="J21" s="41" t="s">
        <v>1</v>
      </c>
      <c r="K21" s="41" t="s">
        <v>1</v>
      </c>
      <c r="L21" s="41" t="s">
        <v>1</v>
      </c>
      <c r="M21" s="42">
        <v>11640</v>
      </c>
      <c r="N21" s="42">
        <v>12120</v>
      </c>
      <c r="O21" s="42">
        <v>12480</v>
      </c>
      <c r="P21" s="42">
        <f t="shared" ref="P21" si="14">F21+M21</f>
        <v>375120</v>
      </c>
      <c r="Q21" s="53">
        <f t="shared" ref="Q21" si="15">P21+N21</f>
        <v>387240</v>
      </c>
      <c r="R21" s="43">
        <f t="shared" ref="R21" si="16">Q21+O21</f>
        <v>399720</v>
      </c>
      <c r="S21" s="14"/>
      <c r="T21" s="246"/>
    </row>
    <row r="22" spans="1:20" s="4" customFormat="1" ht="15.95" customHeight="1" x14ac:dyDescent="0.2">
      <c r="A22" s="6"/>
      <c r="B22" s="102" t="s">
        <v>7</v>
      </c>
      <c r="C22" s="81"/>
      <c r="D22" s="6"/>
      <c r="E22" s="6"/>
      <c r="F22" s="50"/>
      <c r="G22" s="41"/>
      <c r="H22" s="41"/>
      <c r="I22" s="41"/>
      <c r="J22" s="41"/>
      <c r="K22" s="41"/>
      <c r="L22" s="41"/>
      <c r="M22" s="85"/>
      <c r="N22" s="85"/>
      <c r="O22" s="84"/>
      <c r="P22" s="87"/>
      <c r="Q22" s="75"/>
      <c r="R22" s="43"/>
      <c r="S22" s="14"/>
      <c r="T22" s="246"/>
    </row>
    <row r="23" spans="1:20" s="4" customFormat="1" ht="15.95" customHeight="1" x14ac:dyDescent="0.2">
      <c r="A23" s="6">
        <v>12</v>
      </c>
      <c r="B23" s="101" t="s">
        <v>8</v>
      </c>
      <c r="C23" s="81"/>
      <c r="D23" s="6">
        <v>1</v>
      </c>
      <c r="E23" s="6">
        <v>1</v>
      </c>
      <c r="F23" s="51">
        <v>225480</v>
      </c>
      <c r="G23" s="6">
        <v>1</v>
      </c>
      <c r="H23" s="6">
        <v>1</v>
      </c>
      <c r="I23" s="6">
        <v>1</v>
      </c>
      <c r="J23" s="41" t="s">
        <v>1</v>
      </c>
      <c r="K23" s="41" t="s">
        <v>1</v>
      </c>
      <c r="L23" s="41" t="s">
        <v>1</v>
      </c>
      <c r="M23" s="51">
        <v>6120</v>
      </c>
      <c r="N23" s="51">
        <v>8880</v>
      </c>
      <c r="O23" s="51">
        <v>8760</v>
      </c>
      <c r="P23" s="51">
        <v>231600</v>
      </c>
      <c r="Q23" s="51">
        <v>240480</v>
      </c>
      <c r="R23" s="51">
        <v>249240</v>
      </c>
      <c r="S23" s="14"/>
      <c r="T23" s="246"/>
    </row>
    <row r="24" spans="1:20" s="4" customFormat="1" ht="15.95" customHeight="1" x14ac:dyDescent="0.2">
      <c r="A24" s="6"/>
      <c r="B24" s="102" t="s">
        <v>20</v>
      </c>
      <c r="C24" s="77"/>
      <c r="D24" s="6"/>
      <c r="E24" s="6"/>
      <c r="F24" s="50"/>
      <c r="G24" s="6"/>
      <c r="H24" s="6"/>
      <c r="I24" s="6"/>
      <c r="J24" s="6"/>
      <c r="K24" s="6"/>
      <c r="L24" s="6"/>
      <c r="M24" s="48"/>
      <c r="N24" s="48"/>
      <c r="O24" s="48"/>
      <c r="P24" s="43"/>
      <c r="Q24" s="43"/>
      <c r="R24" s="43"/>
      <c r="S24" s="14"/>
      <c r="T24" s="246"/>
    </row>
    <row r="25" spans="1:20" s="4" customFormat="1" ht="15.95" customHeight="1" x14ac:dyDescent="0.2">
      <c r="A25" s="6">
        <v>13</v>
      </c>
      <c r="B25" s="101" t="s">
        <v>16</v>
      </c>
      <c r="C25" s="80"/>
      <c r="D25" s="6">
        <v>1</v>
      </c>
      <c r="E25" s="6">
        <v>1</v>
      </c>
      <c r="F25" s="51">
        <v>159420</v>
      </c>
      <c r="G25" s="6">
        <v>1</v>
      </c>
      <c r="H25" s="6">
        <v>1</v>
      </c>
      <c r="I25" s="6">
        <v>1</v>
      </c>
      <c r="J25" s="41" t="s">
        <v>1</v>
      </c>
      <c r="K25" s="41" t="s">
        <v>1</v>
      </c>
      <c r="L25" s="41" t="s">
        <v>1</v>
      </c>
      <c r="M25" s="51">
        <v>6480</v>
      </c>
      <c r="N25" s="51">
        <v>6720</v>
      </c>
      <c r="O25" s="51">
        <v>6960</v>
      </c>
      <c r="P25" s="51">
        <f>F25+M25</f>
        <v>165900</v>
      </c>
      <c r="Q25" s="51">
        <f t="shared" ref="Q25:R25" si="17">P25+N25</f>
        <v>172620</v>
      </c>
      <c r="R25" s="51">
        <f t="shared" si="17"/>
        <v>179580</v>
      </c>
      <c r="S25" s="14"/>
      <c r="T25" s="246"/>
    </row>
    <row r="26" spans="1:20" s="4" customFormat="1" ht="15.95" customHeight="1" x14ac:dyDescent="0.2">
      <c r="A26" s="6">
        <v>14</v>
      </c>
      <c r="B26" s="101" t="s">
        <v>73</v>
      </c>
      <c r="C26" s="77"/>
      <c r="D26" s="6">
        <v>1</v>
      </c>
      <c r="E26" s="6">
        <v>1</v>
      </c>
      <c r="F26" s="51">
        <v>159420</v>
      </c>
      <c r="G26" s="6">
        <v>1</v>
      </c>
      <c r="H26" s="6">
        <v>1</v>
      </c>
      <c r="I26" s="6">
        <v>1</v>
      </c>
      <c r="J26" s="41" t="s">
        <v>1</v>
      </c>
      <c r="K26" s="41" t="s">
        <v>1</v>
      </c>
      <c r="L26" s="41" t="s">
        <v>1</v>
      </c>
      <c r="M26" s="51">
        <v>6480</v>
      </c>
      <c r="N26" s="51">
        <v>6720</v>
      </c>
      <c r="O26" s="51">
        <v>6960</v>
      </c>
      <c r="P26" s="51">
        <f>F26+M26</f>
        <v>165900</v>
      </c>
      <c r="Q26" s="51">
        <f t="shared" ref="Q26" si="18">P26+N26</f>
        <v>172620</v>
      </c>
      <c r="R26" s="51">
        <f t="shared" ref="R26" si="19">Q26+O26</f>
        <v>179580</v>
      </c>
      <c r="S26" s="14"/>
      <c r="T26" s="246"/>
    </row>
    <row r="27" spans="1:20" s="4" customFormat="1" ht="15.95" customHeight="1" x14ac:dyDescent="0.2">
      <c r="A27" s="6"/>
      <c r="B27" s="102" t="s">
        <v>21</v>
      </c>
      <c r="C27" s="80"/>
      <c r="D27" s="6"/>
      <c r="E27" s="6"/>
      <c r="F27" s="50"/>
      <c r="G27" s="6"/>
      <c r="H27" s="6"/>
      <c r="I27" s="6"/>
      <c r="J27" s="41"/>
      <c r="K27" s="41"/>
      <c r="L27" s="41"/>
      <c r="M27" s="51"/>
      <c r="N27" s="51"/>
      <c r="O27" s="48"/>
      <c r="P27" s="83"/>
      <c r="Q27" s="43"/>
      <c r="R27" s="43"/>
      <c r="S27" s="14"/>
      <c r="T27" s="246"/>
    </row>
    <row r="28" spans="1:20" s="4" customFormat="1" ht="15.95" customHeight="1" x14ac:dyDescent="0.2">
      <c r="A28" s="6">
        <v>15</v>
      </c>
      <c r="B28" s="101" t="s">
        <v>17</v>
      </c>
      <c r="C28" s="80"/>
      <c r="D28" s="6">
        <v>5</v>
      </c>
      <c r="E28" s="6">
        <v>4</v>
      </c>
      <c r="F28" s="50">
        <v>540000</v>
      </c>
      <c r="G28" s="6">
        <v>5</v>
      </c>
      <c r="H28" s="6">
        <v>5</v>
      </c>
      <c r="I28" s="6">
        <v>5</v>
      </c>
      <c r="J28" s="6" t="s">
        <v>1</v>
      </c>
      <c r="K28" s="41" t="s">
        <v>1</v>
      </c>
      <c r="L28" s="41" t="s">
        <v>1</v>
      </c>
      <c r="M28" s="96">
        <v>0</v>
      </c>
      <c r="N28" s="96">
        <v>0</v>
      </c>
      <c r="O28" s="96">
        <v>0</v>
      </c>
      <c r="P28" s="97">
        <v>540000</v>
      </c>
      <c r="Q28" s="97">
        <v>540000</v>
      </c>
      <c r="R28" s="97">
        <v>540000</v>
      </c>
      <c r="S28" s="14"/>
      <c r="T28" s="246"/>
    </row>
    <row r="29" spans="1:20" s="4" customFormat="1" ht="15.95" customHeight="1" x14ac:dyDescent="0.2">
      <c r="A29" s="17"/>
      <c r="B29" s="103"/>
      <c r="C29" s="118"/>
      <c r="D29" s="17"/>
      <c r="E29" s="17"/>
      <c r="F29" s="119"/>
      <c r="G29" s="17"/>
      <c r="H29" s="17"/>
      <c r="I29" s="17"/>
      <c r="J29" s="17"/>
      <c r="K29" s="18"/>
      <c r="L29" s="18"/>
      <c r="M29" s="120"/>
      <c r="N29" s="120"/>
      <c r="O29" s="120"/>
      <c r="P29" s="121"/>
      <c r="Q29" s="121"/>
      <c r="R29" s="121"/>
      <c r="S29" s="28"/>
      <c r="T29" s="246"/>
    </row>
    <row r="30" spans="1:20" s="23" customFormat="1" ht="15.95" customHeight="1" x14ac:dyDescent="0.2">
      <c r="A30" s="25"/>
      <c r="B30" s="65"/>
      <c r="C30" s="66"/>
      <c r="D30" s="25"/>
      <c r="E30" s="25"/>
      <c r="F30" s="67"/>
      <c r="G30" s="64"/>
      <c r="H30" s="64"/>
      <c r="I30" s="64"/>
      <c r="J30" s="68"/>
      <c r="K30" s="25"/>
      <c r="L30" s="25"/>
      <c r="M30" s="69"/>
      <c r="N30" s="89">
        <f>SUM(N10:N29)</f>
        <v>146040</v>
      </c>
      <c r="O30" s="89">
        <f>SUM(O10:O29)</f>
        <v>148920</v>
      </c>
      <c r="P30" s="90">
        <f>SUM(P10:P29)</f>
        <v>4792920</v>
      </c>
      <c r="Q30" s="90">
        <f>SUM(Q10:Q29)</f>
        <v>4938960</v>
      </c>
      <c r="R30" s="90">
        <f>SUM(R10:R29)</f>
        <v>5087880</v>
      </c>
      <c r="S30" s="24"/>
      <c r="T30" s="246"/>
    </row>
    <row r="31" spans="1:20" s="23" customFormat="1" ht="15.95" customHeight="1" x14ac:dyDescent="0.2">
      <c r="A31" s="25"/>
      <c r="B31" s="65"/>
      <c r="C31" s="66"/>
      <c r="D31" s="25"/>
      <c r="E31" s="25"/>
      <c r="F31" s="67"/>
      <c r="G31" s="64"/>
      <c r="H31" s="64"/>
      <c r="I31" s="64"/>
      <c r="J31" s="68"/>
      <c r="K31" s="25"/>
      <c r="L31" s="25"/>
      <c r="M31" s="69"/>
      <c r="N31" s="69"/>
      <c r="O31" s="69"/>
      <c r="P31" s="70"/>
      <c r="Q31" s="70"/>
      <c r="R31" s="70"/>
      <c r="S31" s="24"/>
      <c r="T31" s="246"/>
    </row>
    <row r="32" spans="1:20" s="24" customFormat="1" ht="15.95" customHeight="1" x14ac:dyDescent="0.2">
      <c r="A32" s="25"/>
      <c r="B32" s="26"/>
      <c r="C32" s="27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T32" s="246"/>
    </row>
    <row r="33" spans="1:20" s="24" customFormat="1" ht="15.95" customHeight="1" x14ac:dyDescent="0.3">
      <c r="A33" s="251"/>
      <c r="B33" s="251"/>
      <c r="C33" s="251"/>
      <c r="D33" s="251"/>
      <c r="E33" s="251"/>
      <c r="F33" s="251"/>
      <c r="G33" s="251"/>
      <c r="H33" s="251"/>
      <c r="I33" s="251"/>
      <c r="J33" s="251"/>
      <c r="K33" s="251"/>
      <c r="L33" s="251"/>
      <c r="M33" s="251"/>
      <c r="N33" s="251"/>
      <c r="O33" s="251"/>
      <c r="P33" s="251"/>
      <c r="Q33" s="251"/>
      <c r="R33" s="251"/>
      <c r="S33" s="251"/>
      <c r="T33" s="73"/>
    </row>
    <row r="34" spans="1:20" s="24" customFormat="1" ht="15.95" customHeight="1" x14ac:dyDescent="0.3">
      <c r="A34" s="116"/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73"/>
    </row>
    <row r="35" spans="1:20" s="24" customFormat="1" ht="15.95" customHeight="1" x14ac:dyDescent="0.3">
      <c r="A35" s="116"/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73"/>
    </row>
    <row r="36" spans="1:20" s="4" customFormat="1" ht="15.95" customHeight="1" x14ac:dyDescent="0.2">
      <c r="A36" s="237" t="s">
        <v>23</v>
      </c>
      <c r="B36" s="237" t="s">
        <v>24</v>
      </c>
      <c r="C36" s="2" t="s">
        <v>4</v>
      </c>
      <c r="D36" s="3" t="s">
        <v>25</v>
      </c>
      <c r="E36" s="240" t="s">
        <v>26</v>
      </c>
      <c r="F36" s="241"/>
      <c r="G36" s="240" t="s">
        <v>28</v>
      </c>
      <c r="H36" s="242"/>
      <c r="I36" s="241"/>
      <c r="J36" s="240" t="s">
        <v>29</v>
      </c>
      <c r="K36" s="242"/>
      <c r="L36" s="241"/>
      <c r="M36" s="240" t="s">
        <v>42</v>
      </c>
      <c r="N36" s="242"/>
      <c r="O36" s="241"/>
      <c r="P36" s="242" t="s">
        <v>41</v>
      </c>
      <c r="Q36" s="242"/>
      <c r="R36" s="241"/>
      <c r="S36" s="3" t="s">
        <v>30</v>
      </c>
      <c r="T36" s="252">
        <v>56</v>
      </c>
    </row>
    <row r="37" spans="1:20" s="4" customFormat="1" ht="15.95" customHeight="1" x14ac:dyDescent="0.2">
      <c r="A37" s="238"/>
      <c r="B37" s="238"/>
      <c r="C37" s="5" t="s">
        <v>5</v>
      </c>
      <c r="D37" s="6" t="s">
        <v>27</v>
      </c>
      <c r="E37" s="243" t="s">
        <v>31</v>
      </c>
      <c r="F37" s="244"/>
      <c r="G37" s="243" t="s">
        <v>32</v>
      </c>
      <c r="H37" s="245"/>
      <c r="I37" s="244"/>
      <c r="J37" s="243" t="s">
        <v>0</v>
      </c>
      <c r="K37" s="245"/>
      <c r="L37" s="244"/>
      <c r="M37" s="7"/>
      <c r="N37" s="8"/>
      <c r="O37" s="9"/>
      <c r="P37" s="8"/>
      <c r="Q37" s="8"/>
      <c r="R37" s="9"/>
      <c r="S37" s="6" t="s">
        <v>33</v>
      </c>
      <c r="T37" s="252"/>
    </row>
    <row r="38" spans="1:20" s="4" customFormat="1" ht="15.95" customHeight="1" x14ac:dyDescent="0.2">
      <c r="A38" s="238"/>
      <c r="B38" s="238"/>
      <c r="C38" s="10"/>
      <c r="D38" s="6"/>
      <c r="E38" s="11"/>
      <c r="F38" s="12"/>
      <c r="G38" s="247" t="s">
        <v>19</v>
      </c>
      <c r="H38" s="248"/>
      <c r="I38" s="249"/>
      <c r="J38" s="11"/>
      <c r="K38" s="13"/>
      <c r="L38" s="12"/>
      <c r="M38" s="11"/>
      <c r="N38" s="13"/>
      <c r="O38" s="12"/>
      <c r="P38" s="13"/>
      <c r="Q38" s="13"/>
      <c r="R38" s="12"/>
      <c r="S38" s="6"/>
      <c r="T38" s="252"/>
    </row>
    <row r="39" spans="1:20" s="4" customFormat="1" ht="15.95" customHeight="1" x14ac:dyDescent="0.2">
      <c r="A39" s="238"/>
      <c r="B39" s="238"/>
      <c r="D39" s="14"/>
      <c r="E39" s="3" t="s">
        <v>34</v>
      </c>
      <c r="F39" s="6" t="s">
        <v>9</v>
      </c>
      <c r="G39" s="3">
        <v>2561</v>
      </c>
      <c r="H39" s="3">
        <v>2562</v>
      </c>
      <c r="I39" s="3">
        <v>2563</v>
      </c>
      <c r="J39" s="3">
        <v>2561</v>
      </c>
      <c r="K39" s="3">
        <v>2562</v>
      </c>
      <c r="L39" s="3">
        <v>2563</v>
      </c>
      <c r="M39" s="3">
        <v>2561</v>
      </c>
      <c r="N39" s="3">
        <v>2562</v>
      </c>
      <c r="O39" s="3">
        <v>2563</v>
      </c>
      <c r="P39" s="15">
        <v>2561</v>
      </c>
      <c r="Q39" s="3">
        <v>2562</v>
      </c>
      <c r="R39" s="3">
        <v>2563</v>
      </c>
      <c r="S39" s="6"/>
      <c r="T39" s="252"/>
    </row>
    <row r="40" spans="1:20" s="4" customFormat="1" ht="15.95" customHeight="1" x14ac:dyDescent="0.2">
      <c r="A40" s="239"/>
      <c r="B40" s="239"/>
      <c r="C40" s="16"/>
      <c r="D40" s="17"/>
      <c r="E40" s="17" t="s">
        <v>35</v>
      </c>
      <c r="F40" s="31" t="s">
        <v>36</v>
      </c>
      <c r="G40" s="18"/>
      <c r="H40" s="18"/>
      <c r="I40" s="18"/>
      <c r="J40" s="17"/>
      <c r="K40" s="17"/>
      <c r="L40" s="17"/>
      <c r="M40" s="17"/>
      <c r="N40" s="17"/>
      <c r="O40" s="17"/>
      <c r="P40" s="12"/>
      <c r="Q40" s="17"/>
      <c r="R40" s="17"/>
      <c r="S40" s="17"/>
      <c r="T40" s="252"/>
    </row>
    <row r="41" spans="1:20" s="4" customFormat="1" ht="15.95" customHeight="1" x14ac:dyDescent="0.2">
      <c r="A41" s="114"/>
      <c r="B41" s="135" t="s">
        <v>81</v>
      </c>
      <c r="C41" s="5"/>
      <c r="D41" s="6"/>
      <c r="E41" s="6"/>
      <c r="F41" s="61"/>
      <c r="G41" s="41"/>
      <c r="H41" s="41"/>
      <c r="I41" s="41"/>
      <c r="J41" s="6"/>
      <c r="K41" s="6"/>
      <c r="L41" s="6"/>
      <c r="M41" s="6"/>
      <c r="N41" s="6"/>
      <c r="O41" s="6"/>
      <c r="P41" s="108"/>
      <c r="Q41" s="6"/>
      <c r="R41" s="6"/>
      <c r="S41" s="6"/>
      <c r="T41" s="252"/>
    </row>
    <row r="42" spans="1:20" s="4" customFormat="1" ht="15.95" customHeight="1" x14ac:dyDescent="0.2">
      <c r="A42" s="114"/>
      <c r="B42" s="135" t="s">
        <v>82</v>
      </c>
      <c r="C42" s="5"/>
      <c r="D42" s="6"/>
      <c r="E42" s="6"/>
      <c r="F42" s="61"/>
      <c r="G42" s="41"/>
      <c r="H42" s="41"/>
      <c r="I42" s="41"/>
      <c r="J42" s="6"/>
      <c r="K42" s="6"/>
      <c r="L42" s="6"/>
      <c r="M42" s="6"/>
      <c r="N42" s="6"/>
      <c r="O42" s="6"/>
      <c r="P42" s="108"/>
      <c r="Q42" s="6"/>
      <c r="R42" s="6"/>
      <c r="S42" s="6"/>
      <c r="T42" s="252"/>
    </row>
    <row r="43" spans="1:20" s="4" customFormat="1" ht="15.95" customHeight="1" x14ac:dyDescent="0.2">
      <c r="A43" s="114">
        <v>16</v>
      </c>
      <c r="B43" s="136" t="s">
        <v>18</v>
      </c>
      <c r="C43" s="5" t="s">
        <v>22</v>
      </c>
      <c r="D43" s="6">
        <v>10</v>
      </c>
      <c r="E43" s="6">
        <v>10</v>
      </c>
      <c r="F43" s="62" t="s">
        <v>1</v>
      </c>
      <c r="G43" s="6">
        <v>10</v>
      </c>
      <c r="H43" s="6">
        <v>10</v>
      </c>
      <c r="I43" s="6">
        <v>10</v>
      </c>
      <c r="J43" s="6" t="s">
        <v>1</v>
      </c>
      <c r="K43" s="6" t="s">
        <v>1</v>
      </c>
      <c r="L43" s="6" t="s">
        <v>1</v>
      </c>
      <c r="M43" s="6" t="s">
        <v>1</v>
      </c>
      <c r="N43" s="6" t="s">
        <v>1</v>
      </c>
      <c r="O43" s="6" t="s">
        <v>1</v>
      </c>
      <c r="P43" s="108" t="s">
        <v>1</v>
      </c>
      <c r="Q43" s="6" t="s">
        <v>1</v>
      </c>
      <c r="R43" s="6" t="s">
        <v>1</v>
      </c>
      <c r="S43" s="6"/>
      <c r="T43" s="252"/>
    </row>
    <row r="44" spans="1:20" s="4" customFormat="1" ht="15.95" customHeight="1" x14ac:dyDescent="0.2">
      <c r="A44" s="114">
        <v>17</v>
      </c>
      <c r="B44" s="136" t="s">
        <v>50</v>
      </c>
      <c r="C44" s="5" t="s">
        <v>51</v>
      </c>
      <c r="D44" s="6">
        <v>1</v>
      </c>
      <c r="E44" s="6">
        <v>1</v>
      </c>
      <c r="F44" s="62" t="s">
        <v>1</v>
      </c>
      <c r="G44" s="6">
        <v>1</v>
      </c>
      <c r="H44" s="6">
        <v>1</v>
      </c>
      <c r="I44" s="6">
        <v>1</v>
      </c>
      <c r="J44" s="6" t="s">
        <v>1</v>
      </c>
      <c r="K44" s="6" t="s">
        <v>1</v>
      </c>
      <c r="L44" s="6" t="s">
        <v>1</v>
      </c>
      <c r="M44" s="6" t="s">
        <v>1</v>
      </c>
      <c r="N44" s="6" t="s">
        <v>1</v>
      </c>
      <c r="O44" s="6" t="s">
        <v>1</v>
      </c>
      <c r="P44" s="108" t="s">
        <v>1</v>
      </c>
      <c r="Q44" s="6" t="s">
        <v>1</v>
      </c>
      <c r="R44" s="6" t="s">
        <v>1</v>
      </c>
      <c r="S44" s="6"/>
      <c r="T44" s="252"/>
    </row>
    <row r="45" spans="1:20" s="4" customFormat="1" ht="15.95" customHeight="1" x14ac:dyDescent="0.2">
      <c r="A45" s="114"/>
      <c r="B45" s="135" t="s">
        <v>20</v>
      </c>
      <c r="C45" s="5"/>
      <c r="D45" s="6"/>
      <c r="E45" s="6"/>
      <c r="F45" s="61"/>
      <c r="G45" s="41"/>
      <c r="H45" s="41"/>
      <c r="I45" s="41"/>
      <c r="J45" s="6"/>
      <c r="K45" s="6"/>
      <c r="L45" s="6"/>
      <c r="M45" s="6"/>
      <c r="N45" s="6"/>
      <c r="O45" s="6"/>
      <c r="P45" s="108"/>
      <c r="Q45" s="6"/>
      <c r="R45" s="6"/>
      <c r="S45" s="6"/>
      <c r="T45" s="252"/>
    </row>
    <row r="46" spans="1:20" s="4" customFormat="1" ht="15.95" customHeight="1" x14ac:dyDescent="0.2">
      <c r="A46" s="114">
        <v>18</v>
      </c>
      <c r="B46" s="136" t="s">
        <v>91</v>
      </c>
      <c r="C46" s="5"/>
      <c r="D46" s="6">
        <v>2</v>
      </c>
      <c r="E46" s="6">
        <v>2</v>
      </c>
      <c r="F46" s="62" t="s">
        <v>1</v>
      </c>
      <c r="G46" s="41">
        <v>2</v>
      </c>
      <c r="H46" s="41">
        <v>2</v>
      </c>
      <c r="I46" s="41">
        <v>2</v>
      </c>
      <c r="J46" s="6" t="s">
        <v>1</v>
      </c>
      <c r="K46" s="6" t="s">
        <v>1</v>
      </c>
      <c r="L46" s="6" t="s">
        <v>1</v>
      </c>
      <c r="M46" s="6" t="s">
        <v>1</v>
      </c>
      <c r="N46" s="6" t="s">
        <v>1</v>
      </c>
      <c r="O46" s="6" t="s">
        <v>1</v>
      </c>
      <c r="P46" s="108" t="s">
        <v>1</v>
      </c>
      <c r="Q46" s="6" t="s">
        <v>1</v>
      </c>
      <c r="R46" s="6" t="s">
        <v>1</v>
      </c>
      <c r="S46" s="6"/>
      <c r="T46" s="252"/>
    </row>
    <row r="47" spans="1:20" s="4" customFormat="1" ht="15.95" customHeight="1" x14ac:dyDescent="0.2">
      <c r="A47" s="114"/>
      <c r="B47" s="135" t="s">
        <v>21</v>
      </c>
      <c r="C47" s="5"/>
      <c r="D47" s="6"/>
      <c r="E47" s="6"/>
      <c r="F47" s="61"/>
      <c r="G47" s="41"/>
      <c r="H47" s="41"/>
      <c r="I47" s="41"/>
      <c r="J47" s="6"/>
      <c r="K47" s="6"/>
      <c r="L47" s="6"/>
      <c r="M47" s="6"/>
      <c r="N47" s="6"/>
      <c r="O47" s="6"/>
      <c r="P47" s="108"/>
      <c r="Q47" s="6"/>
      <c r="R47" s="6"/>
      <c r="S47" s="6"/>
      <c r="T47" s="252"/>
    </row>
    <row r="48" spans="1:20" s="4" customFormat="1" ht="15.95" customHeight="1" x14ac:dyDescent="0.2">
      <c r="A48" s="114">
        <v>19</v>
      </c>
      <c r="B48" s="136" t="s">
        <v>92</v>
      </c>
      <c r="C48" s="5"/>
      <c r="D48" s="6">
        <v>2</v>
      </c>
      <c r="E48" s="6">
        <v>1</v>
      </c>
      <c r="F48" s="62" t="s">
        <v>1</v>
      </c>
      <c r="G48" s="41">
        <v>2</v>
      </c>
      <c r="H48" s="41">
        <v>2</v>
      </c>
      <c r="I48" s="41">
        <v>2</v>
      </c>
      <c r="J48" s="6" t="s">
        <v>1</v>
      </c>
      <c r="K48" s="6" t="s">
        <v>1</v>
      </c>
      <c r="L48" s="6" t="s">
        <v>1</v>
      </c>
      <c r="M48" s="6" t="s">
        <v>1</v>
      </c>
      <c r="N48" s="6" t="s">
        <v>1</v>
      </c>
      <c r="O48" s="6" t="s">
        <v>1</v>
      </c>
      <c r="P48" s="108" t="s">
        <v>1</v>
      </c>
      <c r="Q48" s="6" t="s">
        <v>1</v>
      </c>
      <c r="R48" s="6" t="s">
        <v>1</v>
      </c>
      <c r="S48" s="6"/>
      <c r="T48" s="252"/>
    </row>
    <row r="49" spans="1:20" s="4" customFormat="1" ht="15.95" customHeight="1" x14ac:dyDescent="0.2">
      <c r="A49" s="6"/>
      <c r="B49" s="91" t="s">
        <v>14</v>
      </c>
      <c r="C49" s="44"/>
      <c r="D49" s="6"/>
      <c r="E49" s="6"/>
      <c r="F49" s="50"/>
      <c r="G49" s="52"/>
      <c r="H49" s="52"/>
      <c r="I49" s="52"/>
      <c r="J49" s="6"/>
      <c r="K49" s="6"/>
      <c r="L49" s="6"/>
      <c r="M49" s="14"/>
      <c r="N49" s="14"/>
      <c r="O49" s="14"/>
      <c r="P49" s="43"/>
      <c r="Q49" s="53"/>
      <c r="R49" s="49"/>
      <c r="S49" s="6"/>
      <c r="T49" s="252"/>
    </row>
    <row r="50" spans="1:20" s="4" customFormat="1" ht="15.95" customHeight="1" x14ac:dyDescent="0.2">
      <c r="A50" s="6">
        <v>20</v>
      </c>
      <c r="B50" s="101" t="s">
        <v>53</v>
      </c>
      <c r="C50" s="80" t="s">
        <v>57</v>
      </c>
      <c r="D50" s="6">
        <v>1</v>
      </c>
      <c r="E50" s="6">
        <v>1</v>
      </c>
      <c r="F50" s="50">
        <v>353640</v>
      </c>
      <c r="G50" s="6">
        <v>1</v>
      </c>
      <c r="H50" s="6">
        <v>1</v>
      </c>
      <c r="I50" s="6">
        <v>1</v>
      </c>
      <c r="J50" s="41" t="s">
        <v>1</v>
      </c>
      <c r="K50" s="41" t="s">
        <v>1</v>
      </c>
      <c r="L50" s="41" t="s">
        <v>1</v>
      </c>
      <c r="M50" s="48">
        <v>12120</v>
      </c>
      <c r="N50" s="48">
        <v>12600</v>
      </c>
      <c r="O50" s="48">
        <v>12960</v>
      </c>
      <c r="P50" s="43">
        <f>F50+M50</f>
        <v>365760</v>
      </c>
      <c r="Q50" s="43">
        <f>P50+N50</f>
        <v>378360</v>
      </c>
      <c r="R50" s="43">
        <f>Q50+O50</f>
        <v>391320</v>
      </c>
      <c r="S50" s="14"/>
      <c r="T50" s="252"/>
    </row>
    <row r="51" spans="1:20" s="4" customFormat="1" ht="15.95" customHeight="1" x14ac:dyDescent="0.2">
      <c r="A51" s="54">
        <v>21</v>
      </c>
      <c r="B51" s="101" t="s">
        <v>38</v>
      </c>
      <c r="C51" s="77" t="s">
        <v>71</v>
      </c>
      <c r="D51" s="6">
        <v>1</v>
      </c>
      <c r="E51" s="6" t="s">
        <v>1</v>
      </c>
      <c r="F51" s="50">
        <v>355320</v>
      </c>
      <c r="G51" s="6">
        <v>1</v>
      </c>
      <c r="H51" s="6">
        <v>1</v>
      </c>
      <c r="I51" s="6">
        <v>1</v>
      </c>
      <c r="J51" s="41" t="s">
        <v>1</v>
      </c>
      <c r="K51" s="41" t="s">
        <v>1</v>
      </c>
      <c r="L51" s="41" t="s">
        <v>1</v>
      </c>
      <c r="M51" s="51">
        <v>12000</v>
      </c>
      <c r="N51" s="51">
        <v>12000</v>
      </c>
      <c r="O51" s="42">
        <v>12000</v>
      </c>
      <c r="P51" s="42">
        <f t="shared" ref="P51:P53" si="20">F51+M51</f>
        <v>367320</v>
      </c>
      <c r="Q51" s="53">
        <f t="shared" ref="Q51:Q53" si="21">P51+N51</f>
        <v>379320</v>
      </c>
      <c r="R51" s="43">
        <f t="shared" ref="R51:R53" si="22">Q51+O51</f>
        <v>391320</v>
      </c>
      <c r="S51" s="14"/>
      <c r="T51" s="252"/>
    </row>
    <row r="52" spans="1:20" s="4" customFormat="1" ht="15.95" customHeight="1" x14ac:dyDescent="0.2">
      <c r="A52" s="54">
        <v>22</v>
      </c>
      <c r="B52" s="101" t="s">
        <v>67</v>
      </c>
      <c r="C52" s="77" t="s">
        <v>71</v>
      </c>
      <c r="D52" s="6">
        <v>1</v>
      </c>
      <c r="E52" s="6" t="s">
        <v>1</v>
      </c>
      <c r="F52" s="50">
        <v>355320</v>
      </c>
      <c r="G52" s="6">
        <v>1</v>
      </c>
      <c r="H52" s="6">
        <v>1</v>
      </c>
      <c r="I52" s="6">
        <v>1</v>
      </c>
      <c r="J52" s="41" t="s">
        <v>1</v>
      </c>
      <c r="K52" s="41" t="s">
        <v>1</v>
      </c>
      <c r="L52" s="41" t="s">
        <v>1</v>
      </c>
      <c r="M52" s="51">
        <v>12000</v>
      </c>
      <c r="N52" s="51">
        <v>12000</v>
      </c>
      <c r="O52" s="42">
        <v>12000</v>
      </c>
      <c r="P52" s="42">
        <f t="shared" si="20"/>
        <v>367320</v>
      </c>
      <c r="Q52" s="53">
        <f t="shared" si="21"/>
        <v>379320</v>
      </c>
      <c r="R52" s="43">
        <f t="shared" si="22"/>
        <v>391320</v>
      </c>
      <c r="S52" s="14"/>
      <c r="T52" s="252"/>
    </row>
    <row r="53" spans="1:20" s="4" customFormat="1" ht="15.95" customHeight="1" x14ac:dyDescent="0.2">
      <c r="A53" s="54">
        <v>23</v>
      </c>
      <c r="B53" s="101" t="s">
        <v>13</v>
      </c>
      <c r="C53" s="78" t="s">
        <v>63</v>
      </c>
      <c r="D53" s="54">
        <v>1</v>
      </c>
      <c r="E53" s="54" t="s">
        <v>1</v>
      </c>
      <c r="F53" s="55">
        <v>297900</v>
      </c>
      <c r="G53" s="6">
        <v>1</v>
      </c>
      <c r="H53" s="6">
        <v>1</v>
      </c>
      <c r="I53" s="6">
        <v>1</v>
      </c>
      <c r="J53" s="41" t="s">
        <v>1</v>
      </c>
      <c r="K53" s="41" t="s">
        <v>1</v>
      </c>
      <c r="L53" s="41" t="s">
        <v>1</v>
      </c>
      <c r="M53" s="56">
        <v>9720</v>
      </c>
      <c r="N53" s="56">
        <v>9720</v>
      </c>
      <c r="O53" s="56">
        <v>9720</v>
      </c>
      <c r="P53" s="49">
        <f t="shared" si="20"/>
        <v>307620</v>
      </c>
      <c r="Q53" s="43">
        <f t="shared" si="21"/>
        <v>317340</v>
      </c>
      <c r="R53" s="43">
        <f t="shared" si="22"/>
        <v>327060</v>
      </c>
      <c r="S53" s="117"/>
      <c r="T53" s="252"/>
    </row>
    <row r="54" spans="1:20" s="4" customFormat="1" ht="15.95" customHeight="1" x14ac:dyDescent="0.2">
      <c r="A54" s="6">
        <v>24</v>
      </c>
      <c r="B54" s="93" t="s">
        <v>39</v>
      </c>
      <c r="C54" s="78" t="s">
        <v>63</v>
      </c>
      <c r="D54" s="54">
        <v>1</v>
      </c>
      <c r="E54" s="54" t="s">
        <v>1</v>
      </c>
      <c r="F54" s="55">
        <v>297900</v>
      </c>
      <c r="G54" s="6">
        <v>1</v>
      </c>
      <c r="H54" s="6">
        <v>1</v>
      </c>
      <c r="I54" s="6">
        <v>1</v>
      </c>
      <c r="J54" s="41" t="s">
        <v>1</v>
      </c>
      <c r="K54" s="41" t="s">
        <v>1</v>
      </c>
      <c r="L54" s="41" t="s">
        <v>1</v>
      </c>
      <c r="M54" s="56">
        <v>9720</v>
      </c>
      <c r="N54" s="56">
        <v>9720</v>
      </c>
      <c r="O54" s="56">
        <v>9720</v>
      </c>
      <c r="P54" s="49">
        <f t="shared" ref="P54" si="23">F54+M54</f>
        <v>307620</v>
      </c>
      <c r="Q54" s="43">
        <f t="shared" ref="Q54" si="24">P54+N54</f>
        <v>317340</v>
      </c>
      <c r="R54" s="43">
        <f t="shared" ref="R54" si="25">Q54+O54</f>
        <v>327060</v>
      </c>
      <c r="S54" s="117"/>
      <c r="T54" s="252"/>
    </row>
    <row r="55" spans="1:20" s="4" customFormat="1" ht="15.95" customHeight="1" x14ac:dyDescent="0.2">
      <c r="A55" s="6">
        <v>25</v>
      </c>
      <c r="B55" s="46" t="s">
        <v>74</v>
      </c>
      <c r="C55" s="78" t="s">
        <v>63</v>
      </c>
      <c r="D55" s="54">
        <v>1</v>
      </c>
      <c r="E55" s="54" t="s">
        <v>1</v>
      </c>
      <c r="F55" s="55">
        <v>297900</v>
      </c>
      <c r="G55" s="6">
        <v>1</v>
      </c>
      <c r="H55" s="6">
        <v>1</v>
      </c>
      <c r="I55" s="6">
        <v>1</v>
      </c>
      <c r="J55" s="41" t="s">
        <v>1</v>
      </c>
      <c r="K55" s="41" t="s">
        <v>1</v>
      </c>
      <c r="L55" s="41" t="s">
        <v>1</v>
      </c>
      <c r="M55" s="56">
        <v>9720</v>
      </c>
      <c r="N55" s="56">
        <v>9720</v>
      </c>
      <c r="O55" s="56">
        <v>9720</v>
      </c>
      <c r="P55" s="49">
        <f t="shared" ref="P55" si="26">F55+M55</f>
        <v>307620</v>
      </c>
      <c r="Q55" s="43">
        <f t="shared" ref="Q55" si="27">P55+N55</f>
        <v>317340</v>
      </c>
      <c r="R55" s="43">
        <f t="shared" ref="R55" si="28">Q55+O55</f>
        <v>327060</v>
      </c>
      <c r="S55" s="6"/>
      <c r="T55" s="252"/>
    </row>
    <row r="56" spans="1:20" s="4" customFormat="1" ht="15.95" customHeight="1" x14ac:dyDescent="0.2">
      <c r="A56" s="6"/>
      <c r="B56" s="72" t="s">
        <v>20</v>
      </c>
      <c r="C56" s="78"/>
      <c r="D56" s="54"/>
      <c r="E56" s="54"/>
      <c r="F56" s="55"/>
      <c r="G56" s="6"/>
      <c r="H56" s="6"/>
      <c r="I56" s="6"/>
      <c r="J56" s="41"/>
      <c r="K56" s="41"/>
      <c r="L56" s="41"/>
      <c r="M56" s="56"/>
      <c r="N56" s="56"/>
      <c r="O56" s="56"/>
      <c r="P56" s="43"/>
      <c r="Q56" s="75"/>
      <c r="R56" s="43"/>
      <c r="S56" s="6"/>
      <c r="T56" s="252"/>
    </row>
    <row r="57" spans="1:20" s="4" customFormat="1" ht="15.95" customHeight="1" x14ac:dyDescent="0.2">
      <c r="A57" s="6">
        <v>26</v>
      </c>
      <c r="B57" s="46" t="s">
        <v>75</v>
      </c>
      <c r="C57" s="79"/>
      <c r="D57" s="54">
        <v>1</v>
      </c>
      <c r="E57" s="54" t="s">
        <v>1</v>
      </c>
      <c r="F57" s="50">
        <v>138000</v>
      </c>
      <c r="G57" s="41">
        <v>1</v>
      </c>
      <c r="H57" s="41">
        <v>1</v>
      </c>
      <c r="I57" s="41">
        <v>1</v>
      </c>
      <c r="J57" s="41" t="s">
        <v>1</v>
      </c>
      <c r="K57" s="41" t="s">
        <v>1</v>
      </c>
      <c r="L57" s="41" t="s">
        <v>1</v>
      </c>
      <c r="M57" s="85">
        <v>0</v>
      </c>
      <c r="N57" s="85">
        <v>5520</v>
      </c>
      <c r="O57" s="86">
        <v>5760</v>
      </c>
      <c r="P57" s="43">
        <f>F57+M57</f>
        <v>138000</v>
      </c>
      <c r="Q57" s="75">
        <f t="shared" ref="Q57:R59" si="29">P57+N57</f>
        <v>143520</v>
      </c>
      <c r="R57" s="43">
        <f t="shared" si="29"/>
        <v>149280</v>
      </c>
      <c r="S57" s="6"/>
      <c r="T57" s="252"/>
    </row>
    <row r="58" spans="1:20" s="4" customFormat="1" ht="15.95" customHeight="1" x14ac:dyDescent="0.2">
      <c r="A58" s="6">
        <v>27</v>
      </c>
      <c r="B58" s="46" t="s">
        <v>76</v>
      </c>
      <c r="C58" s="80"/>
      <c r="D58" s="6">
        <v>1</v>
      </c>
      <c r="E58" s="6">
        <v>1</v>
      </c>
      <c r="F58" s="51">
        <v>159420</v>
      </c>
      <c r="G58" s="6">
        <v>1</v>
      </c>
      <c r="H58" s="6">
        <v>1</v>
      </c>
      <c r="I58" s="6">
        <v>1</v>
      </c>
      <c r="J58" s="41" t="s">
        <v>1</v>
      </c>
      <c r="K58" s="41" t="s">
        <v>1</v>
      </c>
      <c r="L58" s="41" t="s">
        <v>1</v>
      </c>
      <c r="M58" s="51">
        <v>6480</v>
      </c>
      <c r="N58" s="51">
        <v>6720</v>
      </c>
      <c r="O58" s="51">
        <v>6960</v>
      </c>
      <c r="P58" s="51">
        <f>F58+M58</f>
        <v>165900</v>
      </c>
      <c r="Q58" s="51">
        <f t="shared" si="29"/>
        <v>172620</v>
      </c>
      <c r="R58" s="51">
        <f t="shared" si="29"/>
        <v>179580</v>
      </c>
      <c r="S58" s="6"/>
      <c r="T58" s="252"/>
    </row>
    <row r="59" spans="1:20" s="4" customFormat="1" ht="15.95" customHeight="1" x14ac:dyDescent="0.2">
      <c r="A59" s="6">
        <v>28</v>
      </c>
      <c r="B59" s="46" t="s">
        <v>66</v>
      </c>
      <c r="C59" s="80"/>
      <c r="D59" s="6">
        <v>1</v>
      </c>
      <c r="E59" s="6">
        <v>1</v>
      </c>
      <c r="F59" s="51">
        <v>159420</v>
      </c>
      <c r="G59" s="6">
        <v>1</v>
      </c>
      <c r="H59" s="6">
        <v>1</v>
      </c>
      <c r="I59" s="6">
        <v>1</v>
      </c>
      <c r="J59" s="41" t="s">
        <v>1</v>
      </c>
      <c r="K59" s="41" t="s">
        <v>1</v>
      </c>
      <c r="L59" s="41" t="s">
        <v>1</v>
      </c>
      <c r="M59" s="51">
        <v>6480</v>
      </c>
      <c r="N59" s="51">
        <v>6720</v>
      </c>
      <c r="O59" s="51">
        <v>6960</v>
      </c>
      <c r="P59" s="51">
        <f>F59+M59</f>
        <v>165900</v>
      </c>
      <c r="Q59" s="51">
        <f t="shared" si="29"/>
        <v>172620</v>
      </c>
      <c r="R59" s="51">
        <f t="shared" si="29"/>
        <v>179580</v>
      </c>
      <c r="S59" s="6"/>
      <c r="T59" s="252"/>
    </row>
    <row r="60" spans="1:20" s="4" customFormat="1" ht="15.95" customHeight="1" x14ac:dyDescent="0.2">
      <c r="A60" s="6"/>
      <c r="B60" s="72" t="s">
        <v>21</v>
      </c>
      <c r="C60" s="79"/>
      <c r="D60" s="54"/>
      <c r="E60" s="54"/>
      <c r="F60" s="57"/>
      <c r="G60" s="41"/>
      <c r="H60" s="41"/>
      <c r="I60" s="41"/>
      <c r="J60" s="58"/>
      <c r="K60" s="58"/>
      <c r="L60" s="41"/>
      <c r="M60" s="86"/>
      <c r="N60" s="86"/>
      <c r="O60" s="86"/>
      <c r="P60" s="43"/>
      <c r="Q60" s="75"/>
      <c r="R60" s="43"/>
      <c r="S60" s="6"/>
      <c r="T60" s="252"/>
    </row>
    <row r="61" spans="1:20" s="4" customFormat="1" ht="15.95" customHeight="1" x14ac:dyDescent="0.2">
      <c r="A61" s="6">
        <v>29</v>
      </c>
      <c r="B61" s="4" t="s">
        <v>17</v>
      </c>
      <c r="C61" s="78"/>
      <c r="D61" s="54">
        <v>2</v>
      </c>
      <c r="E61" s="54">
        <v>2</v>
      </c>
      <c r="F61" s="57">
        <v>216000</v>
      </c>
      <c r="G61" s="6">
        <v>2</v>
      </c>
      <c r="H61" s="6">
        <v>2</v>
      </c>
      <c r="I61" s="6">
        <v>2</v>
      </c>
      <c r="J61" s="41" t="s">
        <v>1</v>
      </c>
      <c r="K61" s="41" t="s">
        <v>1</v>
      </c>
      <c r="L61" s="41" t="s">
        <v>1</v>
      </c>
      <c r="M61" s="60">
        <v>0</v>
      </c>
      <c r="N61" s="54">
        <v>0</v>
      </c>
      <c r="O61" s="54">
        <v>0</v>
      </c>
      <c r="P61" s="43">
        <f t="shared" ref="P61" si="30">F61+M61</f>
        <v>216000</v>
      </c>
      <c r="Q61" s="75">
        <f t="shared" ref="Q61" si="31">P61+N61</f>
        <v>216000</v>
      </c>
      <c r="R61" s="43">
        <f t="shared" ref="R61" si="32">Q61+O61</f>
        <v>216000</v>
      </c>
      <c r="S61" s="6"/>
      <c r="T61" s="252"/>
    </row>
    <row r="62" spans="1:20" s="4" customFormat="1" ht="15.95" customHeight="1" x14ac:dyDescent="0.2">
      <c r="A62" s="17"/>
      <c r="B62" s="131"/>
      <c r="C62" s="132"/>
      <c r="D62" s="18"/>
      <c r="E62" s="18"/>
      <c r="F62" s="119"/>
      <c r="G62" s="17"/>
      <c r="H62" s="17"/>
      <c r="I62" s="17"/>
      <c r="J62" s="18"/>
      <c r="K62" s="18"/>
      <c r="L62" s="18"/>
      <c r="M62" s="133"/>
      <c r="N62" s="133"/>
      <c r="O62" s="134"/>
      <c r="P62" s="92"/>
      <c r="Q62" s="95"/>
      <c r="R62" s="92"/>
      <c r="S62" s="28"/>
      <c r="T62" s="252"/>
    </row>
    <row r="63" spans="1:20" s="4" customFormat="1" ht="15.95" customHeight="1" x14ac:dyDescent="0.2">
      <c r="A63" s="109"/>
      <c r="B63" s="122"/>
      <c r="C63" s="123"/>
      <c r="D63" s="124"/>
      <c r="E63" s="124"/>
      <c r="F63" s="125"/>
      <c r="G63" s="109"/>
      <c r="H63" s="109"/>
      <c r="I63" s="109"/>
      <c r="J63" s="124"/>
      <c r="K63" s="124"/>
      <c r="L63" s="124"/>
      <c r="M63" s="126"/>
      <c r="N63" s="126"/>
      <c r="O63" s="127"/>
      <c r="P63" s="128"/>
      <c r="Q63" s="129"/>
      <c r="R63" s="128"/>
      <c r="S63" s="130"/>
      <c r="T63" s="252"/>
    </row>
    <row r="64" spans="1:20" s="4" customFormat="1" ht="15.95" customHeight="1" x14ac:dyDescent="0.2">
      <c r="A64" s="109"/>
      <c r="B64" s="122"/>
      <c r="C64" s="123"/>
      <c r="D64" s="124"/>
      <c r="E64" s="124"/>
      <c r="F64" s="125"/>
      <c r="G64" s="109"/>
      <c r="H64" s="109"/>
      <c r="I64" s="109"/>
      <c r="J64" s="124"/>
      <c r="K64" s="124"/>
      <c r="L64" s="124"/>
      <c r="M64" s="126"/>
      <c r="N64" s="126"/>
      <c r="O64" s="127"/>
      <c r="P64" s="128"/>
      <c r="Q64" s="129"/>
      <c r="R64" s="128"/>
      <c r="S64" s="130"/>
      <c r="T64" s="252"/>
    </row>
    <row r="65" spans="1:20" s="4" customFormat="1" ht="15.95" customHeight="1" x14ac:dyDescent="0.2">
      <c r="A65" s="109"/>
      <c r="B65" s="122"/>
      <c r="C65" s="123"/>
      <c r="D65" s="124"/>
      <c r="E65" s="124"/>
      <c r="F65" s="125"/>
      <c r="G65" s="109"/>
      <c r="H65" s="109"/>
      <c r="I65" s="109"/>
      <c r="J65" s="124"/>
      <c r="K65" s="124"/>
      <c r="L65" s="124"/>
      <c r="M65" s="126"/>
      <c r="N65" s="126"/>
      <c r="O65" s="127"/>
      <c r="P65" s="128"/>
      <c r="Q65" s="129"/>
      <c r="R65" s="128"/>
      <c r="S65" s="130"/>
      <c r="T65" s="252"/>
    </row>
    <row r="66" spans="1:20" s="4" customFormat="1" ht="15.95" customHeight="1" x14ac:dyDescent="0.2">
      <c r="A66" s="109"/>
      <c r="B66" s="122"/>
      <c r="C66" s="123"/>
      <c r="D66" s="124"/>
      <c r="E66" s="124"/>
      <c r="F66" s="125"/>
      <c r="G66" s="109"/>
      <c r="H66" s="109"/>
      <c r="I66" s="109"/>
      <c r="J66" s="124"/>
      <c r="K66" s="124"/>
      <c r="L66" s="124"/>
      <c r="M66" s="126"/>
      <c r="N66" s="126"/>
      <c r="O66" s="127"/>
      <c r="P66" s="128"/>
      <c r="Q66" s="129"/>
      <c r="R66" s="128"/>
      <c r="S66" s="130"/>
      <c r="T66" s="113"/>
    </row>
    <row r="67" spans="1:20" s="4" customFormat="1" ht="15.95" customHeight="1" x14ac:dyDescent="0.2">
      <c r="A67" s="109"/>
      <c r="B67" s="122"/>
      <c r="C67" s="123"/>
      <c r="D67" s="124"/>
      <c r="E67" s="124"/>
      <c r="F67" s="125"/>
      <c r="G67" s="109"/>
      <c r="H67" s="109"/>
      <c r="I67" s="109"/>
      <c r="J67" s="124"/>
      <c r="K67" s="124"/>
      <c r="L67" s="124"/>
      <c r="M67" s="126"/>
      <c r="N67" s="126"/>
      <c r="O67" s="127"/>
      <c r="P67" s="128"/>
      <c r="Q67" s="129"/>
      <c r="R67" s="128"/>
      <c r="S67" s="130"/>
      <c r="T67" s="113"/>
    </row>
    <row r="68" spans="1:20" ht="15.95" customHeight="1" x14ac:dyDescent="0.2">
      <c r="T68" s="113"/>
    </row>
    <row r="69" spans="1:20" ht="15.95" customHeight="1" x14ac:dyDescent="0.2">
      <c r="A69" s="237" t="s">
        <v>23</v>
      </c>
      <c r="B69" s="237" t="s">
        <v>24</v>
      </c>
      <c r="C69" s="2" t="s">
        <v>4</v>
      </c>
      <c r="D69" s="3" t="s">
        <v>25</v>
      </c>
      <c r="E69" s="240" t="s">
        <v>26</v>
      </c>
      <c r="F69" s="241"/>
      <c r="G69" s="240" t="s">
        <v>28</v>
      </c>
      <c r="H69" s="242"/>
      <c r="I69" s="241"/>
      <c r="J69" s="240" t="s">
        <v>29</v>
      </c>
      <c r="K69" s="242"/>
      <c r="L69" s="241"/>
      <c r="M69" s="240" t="s">
        <v>42</v>
      </c>
      <c r="N69" s="242"/>
      <c r="O69" s="241"/>
      <c r="P69" s="242" t="s">
        <v>41</v>
      </c>
      <c r="Q69" s="242"/>
      <c r="R69" s="241"/>
      <c r="S69" s="3" t="s">
        <v>30</v>
      </c>
      <c r="T69" s="252">
        <v>57</v>
      </c>
    </row>
    <row r="70" spans="1:20" ht="15.95" customHeight="1" x14ac:dyDescent="0.2">
      <c r="A70" s="238"/>
      <c r="B70" s="238"/>
      <c r="C70" s="5" t="s">
        <v>5</v>
      </c>
      <c r="D70" s="6" t="s">
        <v>27</v>
      </c>
      <c r="E70" s="243" t="s">
        <v>31</v>
      </c>
      <c r="F70" s="244"/>
      <c r="G70" s="243" t="s">
        <v>32</v>
      </c>
      <c r="H70" s="245"/>
      <c r="I70" s="244"/>
      <c r="J70" s="243" t="s">
        <v>0</v>
      </c>
      <c r="K70" s="245"/>
      <c r="L70" s="244"/>
      <c r="M70" s="107"/>
      <c r="N70" s="109"/>
      <c r="O70" s="108"/>
      <c r="P70" s="109"/>
      <c r="Q70" s="109"/>
      <c r="R70" s="108"/>
      <c r="S70" s="6" t="s">
        <v>33</v>
      </c>
      <c r="T70" s="252"/>
    </row>
    <row r="71" spans="1:20" ht="15.95" customHeight="1" x14ac:dyDescent="0.2">
      <c r="A71" s="238"/>
      <c r="B71" s="238"/>
      <c r="C71" s="10"/>
      <c r="D71" s="6"/>
      <c r="E71" s="110"/>
      <c r="F71" s="112"/>
      <c r="G71" s="247" t="s">
        <v>19</v>
      </c>
      <c r="H71" s="248"/>
      <c r="I71" s="249"/>
      <c r="J71" s="110"/>
      <c r="K71" s="111"/>
      <c r="L71" s="112"/>
      <c r="M71" s="110"/>
      <c r="N71" s="111"/>
      <c r="O71" s="112"/>
      <c r="P71" s="111"/>
      <c r="Q71" s="111"/>
      <c r="R71" s="112"/>
      <c r="S71" s="6"/>
      <c r="T71" s="252"/>
    </row>
    <row r="72" spans="1:20" ht="15.95" customHeight="1" x14ac:dyDescent="0.2">
      <c r="A72" s="238"/>
      <c r="B72" s="238"/>
      <c r="C72" s="4"/>
      <c r="D72" s="14"/>
      <c r="E72" s="3" t="s">
        <v>34</v>
      </c>
      <c r="F72" s="6" t="s">
        <v>9</v>
      </c>
      <c r="G72" s="3">
        <v>2561</v>
      </c>
      <c r="H72" s="3">
        <v>2562</v>
      </c>
      <c r="I72" s="3">
        <v>2563</v>
      </c>
      <c r="J72" s="3">
        <v>2561</v>
      </c>
      <c r="K72" s="3">
        <v>2562</v>
      </c>
      <c r="L72" s="3">
        <v>2563</v>
      </c>
      <c r="M72" s="3">
        <v>2561</v>
      </c>
      <c r="N72" s="3">
        <v>2562</v>
      </c>
      <c r="O72" s="3">
        <v>2563</v>
      </c>
      <c r="P72" s="106">
        <v>2561</v>
      </c>
      <c r="Q72" s="3">
        <v>2562</v>
      </c>
      <c r="R72" s="3">
        <v>2563</v>
      </c>
      <c r="S72" s="6"/>
      <c r="T72" s="252"/>
    </row>
    <row r="73" spans="1:20" ht="15.95" customHeight="1" x14ac:dyDescent="0.2">
      <c r="A73" s="239"/>
      <c r="B73" s="239"/>
      <c r="C73" s="16"/>
      <c r="D73" s="17"/>
      <c r="E73" s="17" t="s">
        <v>35</v>
      </c>
      <c r="F73" s="31" t="s">
        <v>36</v>
      </c>
      <c r="G73" s="18"/>
      <c r="H73" s="18"/>
      <c r="I73" s="18"/>
      <c r="J73" s="17"/>
      <c r="K73" s="17"/>
      <c r="L73" s="17"/>
      <c r="M73" s="17"/>
      <c r="N73" s="17"/>
      <c r="O73" s="17"/>
      <c r="P73" s="112"/>
      <c r="Q73" s="17"/>
      <c r="R73" s="17"/>
      <c r="S73" s="17"/>
      <c r="T73" s="252"/>
    </row>
    <row r="74" spans="1:20" ht="15.95" customHeight="1" x14ac:dyDescent="0.2">
      <c r="A74" s="6"/>
      <c r="B74" s="94" t="s">
        <v>15</v>
      </c>
      <c r="C74" s="78"/>
      <c r="D74" s="54"/>
      <c r="E74" s="54"/>
      <c r="F74" s="59"/>
      <c r="G74" s="60"/>
      <c r="H74" s="60"/>
      <c r="I74" s="60"/>
      <c r="J74" s="54"/>
      <c r="K74" s="54"/>
      <c r="L74" s="54"/>
      <c r="M74" s="60"/>
      <c r="N74" s="54"/>
      <c r="O74" s="54"/>
      <c r="P74" s="43"/>
      <c r="Q74" s="75"/>
      <c r="R74" s="43"/>
      <c r="S74" s="6"/>
      <c r="T74" s="252"/>
    </row>
    <row r="75" spans="1:20" ht="15.95" customHeight="1" x14ac:dyDescent="0.2">
      <c r="A75" s="6">
        <v>30</v>
      </c>
      <c r="B75" s="46" t="s">
        <v>54</v>
      </c>
      <c r="C75" s="77" t="s">
        <v>57</v>
      </c>
      <c r="D75" s="6">
        <v>1</v>
      </c>
      <c r="E75" s="6">
        <v>1</v>
      </c>
      <c r="F75" s="50">
        <v>384720</v>
      </c>
      <c r="G75" s="6">
        <v>1</v>
      </c>
      <c r="H75" s="6">
        <v>1</v>
      </c>
      <c r="I75" s="6">
        <v>1</v>
      </c>
      <c r="J75" s="41" t="s">
        <v>1</v>
      </c>
      <c r="K75" s="41" t="s">
        <v>1</v>
      </c>
      <c r="L75" s="41" t="s">
        <v>1</v>
      </c>
      <c r="M75" s="42">
        <v>13440</v>
      </c>
      <c r="N75" s="42">
        <v>13320</v>
      </c>
      <c r="O75" s="42">
        <v>13080</v>
      </c>
      <c r="P75" s="43">
        <f t="shared" ref="P75:P78" si="33">F75+M75</f>
        <v>398160</v>
      </c>
      <c r="Q75" s="75">
        <f t="shared" ref="Q75:Q78" si="34">P75+N75</f>
        <v>411480</v>
      </c>
      <c r="R75" s="43">
        <f t="shared" ref="R75:R78" si="35">Q75+O75</f>
        <v>424560</v>
      </c>
      <c r="S75" s="6"/>
      <c r="T75" s="252"/>
    </row>
    <row r="76" spans="1:20" ht="15.95" customHeight="1" x14ac:dyDescent="0.2">
      <c r="A76" s="6">
        <v>31</v>
      </c>
      <c r="B76" s="46" t="s">
        <v>37</v>
      </c>
      <c r="C76" s="77" t="s">
        <v>62</v>
      </c>
      <c r="D76" s="6">
        <v>1</v>
      </c>
      <c r="E76" s="6">
        <v>1</v>
      </c>
      <c r="F76" s="51">
        <v>168360</v>
      </c>
      <c r="G76" s="6">
        <v>1</v>
      </c>
      <c r="H76" s="6">
        <v>1</v>
      </c>
      <c r="I76" s="6">
        <v>1</v>
      </c>
      <c r="J76" s="41" t="s">
        <v>1</v>
      </c>
      <c r="K76" s="41" t="s">
        <v>1</v>
      </c>
      <c r="L76" s="41" t="s">
        <v>1</v>
      </c>
      <c r="M76" s="42">
        <v>6480</v>
      </c>
      <c r="N76" s="42">
        <v>6840</v>
      </c>
      <c r="O76" s="42">
        <v>6960</v>
      </c>
      <c r="P76" s="43">
        <f t="shared" si="33"/>
        <v>174840</v>
      </c>
      <c r="Q76" s="75">
        <f t="shared" si="34"/>
        <v>181680</v>
      </c>
      <c r="R76" s="43">
        <f t="shared" si="35"/>
        <v>188640</v>
      </c>
      <c r="S76" s="6"/>
      <c r="T76" s="252"/>
    </row>
    <row r="77" spans="1:20" ht="15.95" customHeight="1" x14ac:dyDescent="0.2">
      <c r="A77" s="6">
        <v>32</v>
      </c>
      <c r="B77" s="46" t="s">
        <v>12</v>
      </c>
      <c r="C77" s="78" t="s">
        <v>63</v>
      </c>
      <c r="D77" s="54">
        <v>1</v>
      </c>
      <c r="E77" s="54" t="s">
        <v>1</v>
      </c>
      <c r="F77" s="55">
        <v>297900</v>
      </c>
      <c r="G77" s="6">
        <v>1</v>
      </c>
      <c r="H77" s="6">
        <v>1</v>
      </c>
      <c r="I77" s="6">
        <v>1</v>
      </c>
      <c r="J77" s="41" t="s">
        <v>1</v>
      </c>
      <c r="K77" s="41" t="s">
        <v>1</v>
      </c>
      <c r="L77" s="41" t="s">
        <v>1</v>
      </c>
      <c r="M77" s="56">
        <v>9720</v>
      </c>
      <c r="N77" s="56">
        <v>9720</v>
      </c>
      <c r="O77" s="56">
        <v>9720</v>
      </c>
      <c r="P77" s="49">
        <f t="shared" si="33"/>
        <v>307620</v>
      </c>
      <c r="Q77" s="43">
        <f t="shared" si="34"/>
        <v>317340</v>
      </c>
      <c r="R77" s="43">
        <f t="shared" si="35"/>
        <v>327060</v>
      </c>
      <c r="S77" s="6"/>
      <c r="T77" s="252"/>
    </row>
    <row r="78" spans="1:20" ht="15.95" customHeight="1" x14ac:dyDescent="0.2">
      <c r="A78" s="6">
        <v>33</v>
      </c>
      <c r="B78" s="46" t="s">
        <v>83</v>
      </c>
      <c r="C78" s="81" t="s">
        <v>62</v>
      </c>
      <c r="D78" s="41">
        <v>1</v>
      </c>
      <c r="E78" s="41">
        <v>1</v>
      </c>
      <c r="F78" s="50">
        <v>152760</v>
      </c>
      <c r="G78" s="6">
        <v>1</v>
      </c>
      <c r="H78" s="6">
        <v>1</v>
      </c>
      <c r="I78" s="6">
        <v>1</v>
      </c>
      <c r="J78" s="41" t="s">
        <v>1</v>
      </c>
      <c r="K78" s="41" t="s">
        <v>1</v>
      </c>
      <c r="L78" s="41" t="s">
        <v>68</v>
      </c>
      <c r="M78" s="85">
        <v>6000</v>
      </c>
      <c r="N78" s="85">
        <v>6360</v>
      </c>
      <c r="O78" s="48">
        <v>6600</v>
      </c>
      <c r="P78" s="43">
        <f t="shared" si="33"/>
        <v>158760</v>
      </c>
      <c r="Q78" s="75">
        <f t="shared" si="34"/>
        <v>165120</v>
      </c>
      <c r="R78" s="43">
        <f t="shared" si="35"/>
        <v>171720</v>
      </c>
      <c r="S78" s="6"/>
      <c r="T78" s="252"/>
    </row>
    <row r="79" spans="1:20" ht="15.95" customHeight="1" x14ac:dyDescent="0.2">
      <c r="A79" s="6"/>
      <c r="B79" s="72" t="s">
        <v>7</v>
      </c>
      <c r="C79" s="81"/>
      <c r="D79" s="41"/>
      <c r="E79" s="41"/>
      <c r="F79" s="50"/>
      <c r="G79" s="6"/>
      <c r="H79" s="6"/>
      <c r="I79" s="6"/>
      <c r="J79" s="41"/>
      <c r="K79" s="41"/>
      <c r="L79" s="41"/>
      <c r="M79" s="85"/>
      <c r="N79" s="85"/>
      <c r="O79" s="48"/>
      <c r="P79" s="43"/>
      <c r="Q79" s="75"/>
      <c r="R79" s="43"/>
      <c r="S79" s="6"/>
      <c r="T79" s="252"/>
    </row>
    <row r="80" spans="1:20" ht="15.95" customHeight="1" x14ac:dyDescent="0.2">
      <c r="A80" s="6">
        <v>34</v>
      </c>
      <c r="B80" s="46" t="s">
        <v>10</v>
      </c>
      <c r="C80" s="81"/>
      <c r="D80" s="41">
        <v>1</v>
      </c>
      <c r="E80" s="41">
        <v>1</v>
      </c>
      <c r="F80" s="50">
        <v>185280</v>
      </c>
      <c r="G80" s="6">
        <v>1</v>
      </c>
      <c r="H80" s="6">
        <v>1</v>
      </c>
      <c r="I80" s="6">
        <v>1</v>
      </c>
      <c r="J80" s="41" t="s">
        <v>1</v>
      </c>
      <c r="K80" s="41" t="s">
        <v>1</v>
      </c>
      <c r="L80" s="41" t="s">
        <v>68</v>
      </c>
      <c r="M80" s="85">
        <v>7080</v>
      </c>
      <c r="N80" s="85">
        <v>7440</v>
      </c>
      <c r="O80" s="48">
        <v>7440</v>
      </c>
      <c r="P80" s="43">
        <f t="shared" ref="P80" si="36">F80+M80</f>
        <v>192360</v>
      </c>
      <c r="Q80" s="75">
        <f t="shared" ref="Q80" si="37">P80+N80</f>
        <v>199800</v>
      </c>
      <c r="R80" s="43">
        <f t="shared" ref="R80" si="38">Q80+O80</f>
        <v>207240</v>
      </c>
      <c r="S80" s="6"/>
      <c r="T80" s="252"/>
    </row>
    <row r="81" spans="1:20" ht="15.95" customHeight="1" x14ac:dyDescent="0.2">
      <c r="A81" s="6"/>
      <c r="B81" s="72" t="s">
        <v>20</v>
      </c>
      <c r="C81" s="81"/>
      <c r="D81" s="41"/>
      <c r="E81" s="41"/>
      <c r="F81" s="50"/>
      <c r="G81" s="6"/>
      <c r="H81" s="6"/>
      <c r="I81" s="6"/>
      <c r="J81" s="41"/>
      <c r="K81" s="41"/>
      <c r="L81" s="41"/>
      <c r="M81" s="85"/>
      <c r="N81" s="85"/>
      <c r="O81" s="48"/>
      <c r="P81" s="43"/>
      <c r="Q81" s="75"/>
      <c r="R81" s="43"/>
      <c r="S81" s="14"/>
      <c r="T81" s="252"/>
    </row>
    <row r="82" spans="1:20" ht="15.95" customHeight="1" x14ac:dyDescent="0.2">
      <c r="A82" s="6">
        <v>35</v>
      </c>
      <c r="B82" s="46" t="s">
        <v>16</v>
      </c>
      <c r="C82" s="81"/>
      <c r="D82" s="54">
        <v>1</v>
      </c>
      <c r="E82" s="54" t="s">
        <v>1</v>
      </c>
      <c r="F82" s="50">
        <v>138000</v>
      </c>
      <c r="G82" s="6" t="s">
        <v>1</v>
      </c>
      <c r="H82" s="6" t="s">
        <v>1</v>
      </c>
      <c r="I82" s="6" t="s">
        <v>1</v>
      </c>
      <c r="J82" s="41" t="s">
        <v>1</v>
      </c>
      <c r="K82" s="41" t="s">
        <v>1</v>
      </c>
      <c r="L82" s="41" t="s">
        <v>1</v>
      </c>
      <c r="M82" s="85">
        <v>0</v>
      </c>
      <c r="N82" s="51" t="s">
        <v>1</v>
      </c>
      <c r="O82" s="137" t="s">
        <v>1</v>
      </c>
      <c r="P82" s="138" t="s">
        <v>1</v>
      </c>
      <c r="Q82" s="139" t="s">
        <v>1</v>
      </c>
      <c r="R82" s="138" t="s">
        <v>1</v>
      </c>
      <c r="S82" s="6" t="s">
        <v>90</v>
      </c>
      <c r="T82" s="252"/>
    </row>
    <row r="83" spans="1:20" ht="15.95" customHeight="1" x14ac:dyDescent="0.2">
      <c r="A83" s="6">
        <v>36</v>
      </c>
      <c r="B83" s="46" t="s">
        <v>77</v>
      </c>
      <c r="C83" s="81"/>
      <c r="D83" s="6">
        <v>1</v>
      </c>
      <c r="E83" s="6">
        <v>1</v>
      </c>
      <c r="F83" s="51">
        <v>159420</v>
      </c>
      <c r="G83" s="6">
        <v>1</v>
      </c>
      <c r="H83" s="6">
        <v>1</v>
      </c>
      <c r="I83" s="6">
        <v>1</v>
      </c>
      <c r="J83" s="41" t="s">
        <v>1</v>
      </c>
      <c r="K83" s="41" t="s">
        <v>1</v>
      </c>
      <c r="L83" s="41" t="s">
        <v>1</v>
      </c>
      <c r="M83" s="51">
        <v>6480</v>
      </c>
      <c r="N83" s="51">
        <v>6720</v>
      </c>
      <c r="O83" s="51">
        <v>6960</v>
      </c>
      <c r="P83" s="51">
        <f>F83+M83</f>
        <v>165900</v>
      </c>
      <c r="Q83" s="51">
        <f t="shared" ref="Q83:Q84" si="39">P83+N83</f>
        <v>172620</v>
      </c>
      <c r="R83" s="51">
        <f t="shared" ref="R83:R84" si="40">Q83+O83</f>
        <v>179580</v>
      </c>
      <c r="S83" s="14"/>
      <c r="T83" s="252"/>
    </row>
    <row r="84" spans="1:20" ht="15.95" customHeight="1" x14ac:dyDescent="0.2">
      <c r="A84" s="6">
        <v>37</v>
      </c>
      <c r="B84" s="46" t="s">
        <v>78</v>
      </c>
      <c r="C84" s="81"/>
      <c r="D84" s="6">
        <v>1</v>
      </c>
      <c r="E84" s="6">
        <v>1</v>
      </c>
      <c r="F84" s="51">
        <v>159420</v>
      </c>
      <c r="G84" s="6">
        <v>1</v>
      </c>
      <c r="H84" s="6">
        <v>1</v>
      </c>
      <c r="I84" s="6">
        <v>1</v>
      </c>
      <c r="J84" s="41" t="s">
        <v>1</v>
      </c>
      <c r="K84" s="41" t="s">
        <v>1</v>
      </c>
      <c r="L84" s="41" t="s">
        <v>1</v>
      </c>
      <c r="M84" s="51">
        <v>6480</v>
      </c>
      <c r="N84" s="51">
        <v>6720</v>
      </c>
      <c r="O84" s="51">
        <v>6960</v>
      </c>
      <c r="P84" s="51">
        <f>F84+M84</f>
        <v>165900</v>
      </c>
      <c r="Q84" s="51">
        <f t="shared" si="39"/>
        <v>172620</v>
      </c>
      <c r="R84" s="51">
        <f t="shared" si="40"/>
        <v>179580</v>
      </c>
      <c r="S84" s="14"/>
      <c r="T84" s="252"/>
    </row>
    <row r="85" spans="1:20" ht="15.95" customHeight="1" x14ac:dyDescent="0.2">
      <c r="A85" s="6">
        <v>38</v>
      </c>
      <c r="B85" s="46" t="s">
        <v>88</v>
      </c>
      <c r="C85" s="81"/>
      <c r="D85" s="54" t="s">
        <v>1</v>
      </c>
      <c r="E85" s="54" t="s">
        <v>1</v>
      </c>
      <c r="F85" s="50">
        <v>0</v>
      </c>
      <c r="G85" s="41">
        <v>1</v>
      </c>
      <c r="H85" s="41">
        <v>1</v>
      </c>
      <c r="I85" s="41">
        <v>1</v>
      </c>
      <c r="J85" s="41" t="s">
        <v>1</v>
      </c>
      <c r="K85" s="41" t="s">
        <v>1</v>
      </c>
      <c r="L85" s="41" t="s">
        <v>1</v>
      </c>
      <c r="M85" s="85">
        <v>138000</v>
      </c>
      <c r="N85" s="85">
        <v>5520</v>
      </c>
      <c r="O85" s="86">
        <v>5760</v>
      </c>
      <c r="P85" s="43">
        <f>F85+M85</f>
        <v>138000</v>
      </c>
      <c r="Q85" s="75">
        <f>P85+N85</f>
        <v>143520</v>
      </c>
      <c r="R85" s="43">
        <f t="shared" ref="R85" si="41">Q85+O85</f>
        <v>149280</v>
      </c>
      <c r="S85" s="6" t="s">
        <v>89</v>
      </c>
      <c r="T85" s="252"/>
    </row>
    <row r="86" spans="1:20" ht="15.95" customHeight="1" x14ac:dyDescent="0.2">
      <c r="A86" s="6"/>
      <c r="B86" s="72" t="s">
        <v>21</v>
      </c>
      <c r="C86" s="77"/>
      <c r="D86" s="6"/>
      <c r="E86" s="6"/>
      <c r="F86" s="51"/>
      <c r="G86" s="51"/>
      <c r="H86" s="51"/>
      <c r="I86" s="51"/>
      <c r="J86" s="6"/>
      <c r="K86" s="6"/>
      <c r="L86" s="6"/>
      <c r="M86" s="52"/>
      <c r="N86" s="48"/>
      <c r="O86" s="48"/>
      <c r="P86" s="43"/>
      <c r="Q86" s="43"/>
      <c r="R86" s="43"/>
      <c r="S86" s="14"/>
      <c r="T86" s="252"/>
    </row>
    <row r="87" spans="1:20" ht="15.95" customHeight="1" x14ac:dyDescent="0.2">
      <c r="A87" s="6">
        <v>39</v>
      </c>
      <c r="B87" s="46" t="s">
        <v>17</v>
      </c>
      <c r="C87" s="80"/>
      <c r="D87" s="54">
        <v>1</v>
      </c>
      <c r="E87" s="54" t="s">
        <v>1</v>
      </c>
      <c r="F87" s="57">
        <v>108000</v>
      </c>
      <c r="G87" s="6">
        <v>1</v>
      </c>
      <c r="H87" s="6">
        <v>1</v>
      </c>
      <c r="I87" s="6">
        <v>1</v>
      </c>
      <c r="J87" s="6" t="s">
        <v>1</v>
      </c>
      <c r="K87" s="41" t="s">
        <v>1</v>
      </c>
      <c r="L87" s="41" t="s">
        <v>1</v>
      </c>
      <c r="M87" s="60">
        <v>0</v>
      </c>
      <c r="N87" s="54">
        <v>0</v>
      </c>
      <c r="O87" s="60">
        <v>0</v>
      </c>
      <c r="P87" s="43">
        <f t="shared" ref="P87" si="42">F87+M87</f>
        <v>108000</v>
      </c>
      <c r="Q87" s="75">
        <f t="shared" ref="Q87" si="43">P87+N87</f>
        <v>108000</v>
      </c>
      <c r="R87" s="43">
        <f t="shared" ref="R87" si="44">Q87+O87</f>
        <v>108000</v>
      </c>
      <c r="S87" s="14"/>
      <c r="T87" s="252"/>
    </row>
    <row r="88" spans="1:20" ht="15.95" customHeight="1" x14ac:dyDescent="0.2">
      <c r="A88" s="115">
        <v>40</v>
      </c>
      <c r="B88" s="46" t="s">
        <v>79</v>
      </c>
      <c r="C88" s="77"/>
      <c r="D88" s="54">
        <v>1</v>
      </c>
      <c r="E88" s="54">
        <v>1</v>
      </c>
      <c r="F88" s="57">
        <v>108000</v>
      </c>
      <c r="G88" s="6">
        <v>1</v>
      </c>
      <c r="H88" s="6">
        <v>1</v>
      </c>
      <c r="I88" s="6">
        <v>1</v>
      </c>
      <c r="J88" s="6" t="s">
        <v>1</v>
      </c>
      <c r="K88" s="41" t="s">
        <v>1</v>
      </c>
      <c r="L88" s="41" t="s">
        <v>1</v>
      </c>
      <c r="M88" s="60">
        <v>0</v>
      </c>
      <c r="N88" s="54">
        <v>0</v>
      </c>
      <c r="O88" s="60">
        <v>0</v>
      </c>
      <c r="P88" s="43">
        <f t="shared" ref="P88" si="45">F88+M88</f>
        <v>108000</v>
      </c>
      <c r="Q88" s="75">
        <f t="shared" ref="Q88" si="46">P88+N88</f>
        <v>108000</v>
      </c>
      <c r="R88" s="43">
        <f t="shared" ref="R88" si="47">Q88+O88</f>
        <v>108000</v>
      </c>
      <c r="S88" s="14"/>
      <c r="T88" s="252"/>
    </row>
    <row r="89" spans="1:20" ht="15.95" customHeight="1" x14ac:dyDescent="0.2">
      <c r="A89" s="31" t="s">
        <v>43</v>
      </c>
      <c r="B89" s="33" t="s">
        <v>3</v>
      </c>
      <c r="C89" s="22"/>
      <c r="D89" s="29">
        <f>SUM(D10+D11+D13+D14+D15+D16+D17+D18+D19+D20+D21+D23+D25+D26+D28+D43+D44+D46+D48+D50+D51+D52+D53+D54+D55+D57+D58+D59+D61+D75+D76+D77+D78+D80+D82+D83+D84+D87+D88)</f>
        <v>55</v>
      </c>
      <c r="E89" s="29">
        <f>SUM(E10+E11+E13+E14+E16+E17+E20+E21+E23+E25+E26+E28+E43+E44+E46+E50+E58+E59+E61+E75+E76+E78+E80+E83+E84+E88+E48)</f>
        <v>41</v>
      </c>
      <c r="F89" s="63">
        <f>SUM(F10+F11+F13+F14+F15+F16+F17+F18+F19+F20+F21+F23+F25+F26+F28+F50+F51+F52+F53+F54+F55+F57+F58+F59+F61+F75+F76+F77+F78+F80+F82+F83+F84+F87+F88)</f>
        <v>9145440</v>
      </c>
      <c r="G89" s="63">
        <f>SUM(G10+G11+G13+G14+G15+G16+G17+G18+G19+G20+G21+G23+G25+G26+G28+G43+G44+G46+G48+G50+G51+G52+G53+G54+G55+G57+G58+G59+G61+G75+G76+G77+G78+G80+G83+G84+G85+G87+G88)</f>
        <v>55</v>
      </c>
      <c r="H89" s="63">
        <f>SUM(H10+H11+H13+H14+H15+H16+H17+H18+H19+H20+H21+H23+H25+H26+H28+H43+H44+H46+H48+H50+H51+H52+H53+H54+H55+H57+H58+H59+H61+H75+H76+H77+H78+H80+H83+H84+H85+H87+H88)</f>
        <v>55</v>
      </c>
      <c r="I89" s="63">
        <f>SUM(I10+I11+I13+I14+I15+I16+I17+I18+I19+I20+I21+I23+I25+I26+I28+I43+I44+I46+I48+I50+I51+I52+I53+I54+I55+I57+I58+I59+I61+I75+I76+I77+I78+I80+I83+I84+I85+I87+I88)</f>
        <v>55</v>
      </c>
      <c r="J89" s="29" t="s">
        <v>1</v>
      </c>
      <c r="K89" s="104" t="s">
        <v>1</v>
      </c>
      <c r="L89" s="22" t="s">
        <v>1</v>
      </c>
      <c r="M89" s="30">
        <f>SUM(M10+M11+M13+M14+M15+M16+M17+M18+M19+M20+M21+M23+M25+M26+M50+M51+M52+M53+M54+M55+M58+M59+M75+M76+M77+M78+M80+M83+M84+M85)</f>
        <v>412080</v>
      </c>
      <c r="N89" s="30">
        <f>SUM(N10+N11+N13+N14+N15+N16+N17+N18+N19+N20+N21+N23+N25+N26+N50+N51+N52+N53+N54+N55+N58+N59+N75+N76+N77+N78+N80+N83+N84+N85)</f>
        <v>287880</v>
      </c>
      <c r="O89" s="30">
        <f>SUM(O10+O11+O13+O14+O15+O16+O17+O18+O19+O20+O21+O23+O25+O26+O50+O51+O52+O53+O54+O55+O58+O59+O75+O76+O77+O78+O80+O83+O84+O85)</f>
        <v>292440</v>
      </c>
      <c r="P89" s="30">
        <f>SUM(P10+P11+P13+P14+P15+P16+P17+P18+P19+P20+P21+P23+P25+P26+P28+P50+P51+P52+P53+P54+P55+P57+P58+P59+P61+P75+P76+P77+P78+P80+P83+P84+P85+P87+P88)</f>
        <v>9419520</v>
      </c>
      <c r="Q89" s="30">
        <f>SUM(Q10+Q11+Q13+Q14+Q15+Q16+Q17+Q18+Q19+Q20+Q21+Q23+Q25+Q26+Q28+Q50+Q51+Q52+Q53+Q54+Q55+Q57+Q58+Q59+Q61+Q75+Q76+Q77+Q78+Q80+Q83+Q84+Q85+Q87+Q88)</f>
        <v>9712920</v>
      </c>
      <c r="R89" s="30">
        <f>SUM(R10+R11+R13+R14+R15+R16+R17+R18+R19+R20+R21+R23+R25+R26+R28+R50+R51+R52+R53+R54+R55+R57+R58+R59+R61+R75+R76+R77+R78+R80+R83+R84+R85+R87+R88)</f>
        <v>10011120</v>
      </c>
      <c r="S89" s="14"/>
      <c r="T89" s="252"/>
    </row>
    <row r="90" spans="1:20" ht="15.95" customHeight="1" x14ac:dyDescent="0.2">
      <c r="A90" s="31" t="s">
        <v>44</v>
      </c>
      <c r="B90" s="32" t="s">
        <v>47</v>
      </c>
      <c r="C90" s="22"/>
      <c r="D90" s="19"/>
      <c r="E90" s="19"/>
      <c r="F90" s="20"/>
      <c r="G90" s="19"/>
      <c r="H90" s="19"/>
      <c r="I90" s="19"/>
      <c r="J90" s="29"/>
      <c r="K90" s="29"/>
      <c r="L90" s="29"/>
      <c r="M90" s="30"/>
      <c r="N90" s="30"/>
      <c r="O90" s="30"/>
      <c r="P90" s="30">
        <f>(20/100)*P89</f>
        <v>1883904</v>
      </c>
      <c r="Q90" s="30">
        <f>(20/100)*Q89</f>
        <v>1942584</v>
      </c>
      <c r="R90" s="30">
        <f>(20/100)*R89</f>
        <v>2002224</v>
      </c>
      <c r="S90" s="14"/>
      <c r="T90" s="252"/>
    </row>
    <row r="91" spans="1:20" ht="15.95" customHeight="1" x14ac:dyDescent="0.2">
      <c r="A91" s="31" t="s">
        <v>45</v>
      </c>
      <c r="B91" s="32" t="s">
        <v>48</v>
      </c>
      <c r="C91" s="22"/>
      <c r="D91" s="19"/>
      <c r="E91" s="19"/>
      <c r="F91" s="20"/>
      <c r="G91" s="19"/>
      <c r="H91" s="19"/>
      <c r="I91" s="19"/>
      <c r="J91" s="29"/>
      <c r="K91" s="29"/>
      <c r="L91" s="29"/>
      <c r="M91" s="30"/>
      <c r="N91" s="30"/>
      <c r="O91" s="30"/>
      <c r="P91" s="30">
        <f>SUM(P89:P90)</f>
        <v>11303424</v>
      </c>
      <c r="Q91" s="30">
        <f>SUM(Q89:Q90)</f>
        <v>11655504</v>
      </c>
      <c r="R91" s="30">
        <f>SUM(R89:R90)</f>
        <v>12013344</v>
      </c>
      <c r="S91" s="14"/>
      <c r="T91" s="252"/>
    </row>
    <row r="92" spans="1:20" ht="15.95" customHeight="1" x14ac:dyDescent="0.2">
      <c r="A92" s="31" t="s">
        <v>46</v>
      </c>
      <c r="B92" s="32" t="s">
        <v>49</v>
      </c>
      <c r="C92" s="22"/>
      <c r="D92" s="19"/>
      <c r="E92" s="19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76">
        <f>P91/46373302*100</f>
        <v>24.374852582203442</v>
      </c>
      <c r="Q92" s="34">
        <f>Q91/48691967*100</f>
        <v>23.937221513355581</v>
      </c>
      <c r="R92" s="34">
        <f>R91/51126565*100</f>
        <v>23.497264093529459</v>
      </c>
      <c r="S92" s="28"/>
      <c r="T92" s="252"/>
    </row>
    <row r="93" spans="1:20" ht="15.95" customHeight="1" x14ac:dyDescent="0.2">
      <c r="A93" s="105" t="s">
        <v>84</v>
      </c>
      <c r="B93" s="105"/>
      <c r="C93" s="105"/>
      <c r="D93" s="105"/>
      <c r="E93" s="71" t="s">
        <v>85</v>
      </c>
      <c r="F93" s="105"/>
      <c r="G93" s="105"/>
      <c r="H93" s="105"/>
      <c r="I93" s="105"/>
      <c r="J93" s="105"/>
      <c r="K93" s="105"/>
      <c r="L93" s="105"/>
      <c r="M93" s="105"/>
      <c r="N93" s="105"/>
      <c r="O93" s="105"/>
      <c r="P93" s="105"/>
      <c r="Q93" s="105"/>
      <c r="R93" s="105"/>
      <c r="S93" s="105"/>
      <c r="T93" s="252"/>
    </row>
    <row r="94" spans="1:20" ht="15.95" customHeight="1" x14ac:dyDescent="0.2">
      <c r="A94" s="71" t="s">
        <v>65</v>
      </c>
      <c r="B94" s="71"/>
      <c r="C94" s="71"/>
      <c r="D94" s="71"/>
      <c r="E94" s="71" t="s">
        <v>86</v>
      </c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252"/>
    </row>
    <row r="95" spans="1:20" ht="15.95" customHeight="1" x14ac:dyDescent="0.2">
      <c r="E95" s="71" t="s">
        <v>87</v>
      </c>
      <c r="T95" s="252"/>
    </row>
    <row r="96" spans="1:20" x14ac:dyDescent="0.2">
      <c r="T96" s="252"/>
    </row>
    <row r="97" spans="20:20" x14ac:dyDescent="0.2">
      <c r="T97" s="252"/>
    </row>
    <row r="98" spans="20:20" x14ac:dyDescent="0.2">
      <c r="T98" s="252"/>
    </row>
    <row r="99" spans="20:20" x14ac:dyDescent="0.2">
      <c r="T99" s="252"/>
    </row>
    <row r="100" spans="20:20" x14ac:dyDescent="0.2">
      <c r="T100" s="252"/>
    </row>
  </sheetData>
  <mergeCells count="50">
    <mergeCell ref="T69:T100"/>
    <mergeCell ref="T36:T65"/>
    <mergeCell ref="M69:O69"/>
    <mergeCell ref="P69:R69"/>
    <mergeCell ref="E70:F70"/>
    <mergeCell ref="G70:I70"/>
    <mergeCell ref="J70:L70"/>
    <mergeCell ref="G71:I71"/>
    <mergeCell ref="G38:I38"/>
    <mergeCell ref="P36:R36"/>
    <mergeCell ref="R8:R9"/>
    <mergeCell ref="A69:A73"/>
    <mergeCell ref="B69:B73"/>
    <mergeCell ref="E69:F69"/>
    <mergeCell ref="G69:I69"/>
    <mergeCell ref="J69:L69"/>
    <mergeCell ref="H8:H9"/>
    <mergeCell ref="O8:O9"/>
    <mergeCell ref="L8:L9"/>
    <mergeCell ref="P8:P9"/>
    <mergeCell ref="N8:N9"/>
    <mergeCell ref="I8:I9"/>
    <mergeCell ref="J8:J9"/>
    <mergeCell ref="K8:K9"/>
    <mergeCell ref="A33:S33"/>
    <mergeCell ref="A36:A40"/>
    <mergeCell ref="T3:T32"/>
    <mergeCell ref="J6:L6"/>
    <mergeCell ref="G7:I7"/>
    <mergeCell ref="M8:M9"/>
    <mergeCell ref="Q8:Q9"/>
    <mergeCell ref="A3:R3"/>
    <mergeCell ref="A5:A9"/>
    <mergeCell ref="B5:B9"/>
    <mergeCell ref="E5:F5"/>
    <mergeCell ref="G5:I5"/>
    <mergeCell ref="J5:L5"/>
    <mergeCell ref="M5:O5"/>
    <mergeCell ref="P5:R5"/>
    <mergeCell ref="E6:F6"/>
    <mergeCell ref="G6:I6"/>
    <mergeCell ref="G8:G9"/>
    <mergeCell ref="B36:B40"/>
    <mergeCell ref="E36:F36"/>
    <mergeCell ref="G36:I36"/>
    <mergeCell ref="J36:L36"/>
    <mergeCell ref="M36:O36"/>
    <mergeCell ref="E37:F37"/>
    <mergeCell ref="G37:I37"/>
    <mergeCell ref="J37:L37"/>
  </mergeCells>
  <printOptions horizontalCentered="1" verticalCentered="1"/>
  <pageMargins left="0.31" right="0" top="1.0236220472440944" bottom="0.35433070866141736" header="0.35433070866141736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U100"/>
  <sheetViews>
    <sheetView zoomScale="130" zoomScaleNormal="130" workbookViewId="0">
      <selection activeCell="A101" sqref="A101"/>
    </sheetView>
  </sheetViews>
  <sheetFormatPr defaultRowHeight="12.75" x14ac:dyDescent="0.2"/>
  <cols>
    <col min="1" max="1" width="3.7109375" style="1" customWidth="1"/>
    <col min="2" max="2" width="20.85546875" style="1" customWidth="1"/>
    <col min="3" max="4" width="5.42578125" style="1" customWidth="1"/>
    <col min="5" max="5" width="5" style="1" customWidth="1"/>
    <col min="6" max="7" width="10" style="161" customWidth="1"/>
    <col min="8" max="8" width="4.85546875" style="1" customWidth="1"/>
    <col min="9" max="9" width="5.42578125" style="1" customWidth="1"/>
    <col min="10" max="10" width="5.140625" style="1" customWidth="1"/>
    <col min="11" max="11" width="5.28515625" style="1" customWidth="1"/>
    <col min="12" max="12" width="5.140625" style="1" customWidth="1"/>
    <col min="13" max="13" width="4.5703125" style="1" customWidth="1"/>
    <col min="14" max="15" width="8" style="172" customWidth="1"/>
    <col min="16" max="16" width="8.42578125" style="172" customWidth="1"/>
    <col min="17" max="17" width="9.7109375" style="172" customWidth="1"/>
    <col min="18" max="18" width="9.85546875" style="172" customWidth="1"/>
    <col min="19" max="19" width="9.7109375" style="172" customWidth="1"/>
    <col min="20" max="20" width="7.7109375" style="1" customWidth="1"/>
    <col min="21" max="21" width="6.28515625" style="1" customWidth="1"/>
    <col min="22" max="257" width="9.140625" style="1"/>
    <col min="258" max="258" width="3" style="1" customWidth="1"/>
    <col min="259" max="259" width="28.7109375" style="1" customWidth="1"/>
    <col min="260" max="260" width="5.42578125" style="1" customWidth="1"/>
    <col min="261" max="261" width="4.7109375" style="1" customWidth="1"/>
    <col min="262" max="262" width="5" style="1" customWidth="1"/>
    <col min="263" max="263" width="10" style="1" customWidth="1"/>
    <col min="264" max="264" width="4.85546875" style="1" customWidth="1"/>
    <col min="265" max="265" width="5.42578125" style="1" customWidth="1"/>
    <col min="266" max="266" width="5.140625" style="1" customWidth="1"/>
    <col min="267" max="267" width="5.28515625" style="1" customWidth="1"/>
    <col min="268" max="268" width="5.140625" style="1" customWidth="1"/>
    <col min="269" max="269" width="4.5703125" style="1" customWidth="1"/>
    <col min="270" max="270" width="8.42578125" style="1" customWidth="1"/>
    <col min="271" max="271" width="8.28515625" style="1" customWidth="1"/>
    <col min="272" max="272" width="8.85546875" style="1" customWidth="1"/>
    <col min="273" max="273" width="10" style="1" customWidth="1"/>
    <col min="274" max="274" width="10.42578125" style="1" customWidth="1"/>
    <col min="275" max="275" width="9.85546875" style="1" customWidth="1"/>
    <col min="276" max="276" width="3.5703125" style="1" customWidth="1"/>
    <col min="277" max="513" width="9.140625" style="1"/>
    <col min="514" max="514" width="3" style="1" customWidth="1"/>
    <col min="515" max="515" width="28.7109375" style="1" customWidth="1"/>
    <col min="516" max="516" width="5.42578125" style="1" customWidth="1"/>
    <col min="517" max="517" width="4.7109375" style="1" customWidth="1"/>
    <col min="518" max="518" width="5" style="1" customWidth="1"/>
    <col min="519" max="519" width="10" style="1" customWidth="1"/>
    <col min="520" max="520" width="4.85546875" style="1" customWidth="1"/>
    <col min="521" max="521" width="5.42578125" style="1" customWidth="1"/>
    <col min="522" max="522" width="5.140625" style="1" customWidth="1"/>
    <col min="523" max="523" width="5.28515625" style="1" customWidth="1"/>
    <col min="524" max="524" width="5.140625" style="1" customWidth="1"/>
    <col min="525" max="525" width="4.5703125" style="1" customWidth="1"/>
    <col min="526" max="526" width="8.42578125" style="1" customWidth="1"/>
    <col min="527" max="527" width="8.28515625" style="1" customWidth="1"/>
    <col min="528" max="528" width="8.85546875" style="1" customWidth="1"/>
    <col min="529" max="529" width="10" style="1" customWidth="1"/>
    <col min="530" max="530" width="10.42578125" style="1" customWidth="1"/>
    <col min="531" max="531" width="9.85546875" style="1" customWidth="1"/>
    <col min="532" max="532" width="3.5703125" style="1" customWidth="1"/>
    <col min="533" max="769" width="9.140625" style="1"/>
    <col min="770" max="770" width="3" style="1" customWidth="1"/>
    <col min="771" max="771" width="28.7109375" style="1" customWidth="1"/>
    <col min="772" max="772" width="5.42578125" style="1" customWidth="1"/>
    <col min="773" max="773" width="4.7109375" style="1" customWidth="1"/>
    <col min="774" max="774" width="5" style="1" customWidth="1"/>
    <col min="775" max="775" width="10" style="1" customWidth="1"/>
    <col min="776" max="776" width="4.85546875" style="1" customWidth="1"/>
    <col min="777" max="777" width="5.42578125" style="1" customWidth="1"/>
    <col min="778" max="778" width="5.140625" style="1" customWidth="1"/>
    <col min="779" max="779" width="5.28515625" style="1" customWidth="1"/>
    <col min="780" max="780" width="5.140625" style="1" customWidth="1"/>
    <col min="781" max="781" width="4.5703125" style="1" customWidth="1"/>
    <col min="782" max="782" width="8.42578125" style="1" customWidth="1"/>
    <col min="783" max="783" width="8.28515625" style="1" customWidth="1"/>
    <col min="784" max="784" width="8.85546875" style="1" customWidth="1"/>
    <col min="785" max="785" width="10" style="1" customWidth="1"/>
    <col min="786" max="786" width="10.42578125" style="1" customWidth="1"/>
    <col min="787" max="787" width="9.85546875" style="1" customWidth="1"/>
    <col min="788" max="788" width="3.5703125" style="1" customWidth="1"/>
    <col min="789" max="1025" width="9.140625" style="1"/>
    <col min="1026" max="1026" width="3" style="1" customWidth="1"/>
    <col min="1027" max="1027" width="28.7109375" style="1" customWidth="1"/>
    <col min="1028" max="1028" width="5.42578125" style="1" customWidth="1"/>
    <col min="1029" max="1029" width="4.7109375" style="1" customWidth="1"/>
    <col min="1030" max="1030" width="5" style="1" customWidth="1"/>
    <col min="1031" max="1031" width="10" style="1" customWidth="1"/>
    <col min="1032" max="1032" width="4.85546875" style="1" customWidth="1"/>
    <col min="1033" max="1033" width="5.42578125" style="1" customWidth="1"/>
    <col min="1034" max="1034" width="5.140625" style="1" customWidth="1"/>
    <col min="1035" max="1035" width="5.28515625" style="1" customWidth="1"/>
    <col min="1036" max="1036" width="5.140625" style="1" customWidth="1"/>
    <col min="1037" max="1037" width="4.5703125" style="1" customWidth="1"/>
    <col min="1038" max="1038" width="8.42578125" style="1" customWidth="1"/>
    <col min="1039" max="1039" width="8.28515625" style="1" customWidth="1"/>
    <col min="1040" max="1040" width="8.85546875" style="1" customWidth="1"/>
    <col min="1041" max="1041" width="10" style="1" customWidth="1"/>
    <col min="1042" max="1042" width="10.42578125" style="1" customWidth="1"/>
    <col min="1043" max="1043" width="9.85546875" style="1" customWidth="1"/>
    <col min="1044" max="1044" width="3.5703125" style="1" customWidth="1"/>
    <col min="1045" max="1281" width="9.140625" style="1"/>
    <col min="1282" max="1282" width="3" style="1" customWidth="1"/>
    <col min="1283" max="1283" width="28.7109375" style="1" customWidth="1"/>
    <col min="1284" max="1284" width="5.42578125" style="1" customWidth="1"/>
    <col min="1285" max="1285" width="4.7109375" style="1" customWidth="1"/>
    <col min="1286" max="1286" width="5" style="1" customWidth="1"/>
    <col min="1287" max="1287" width="10" style="1" customWidth="1"/>
    <col min="1288" max="1288" width="4.85546875" style="1" customWidth="1"/>
    <col min="1289" max="1289" width="5.42578125" style="1" customWidth="1"/>
    <col min="1290" max="1290" width="5.140625" style="1" customWidth="1"/>
    <col min="1291" max="1291" width="5.28515625" style="1" customWidth="1"/>
    <col min="1292" max="1292" width="5.140625" style="1" customWidth="1"/>
    <col min="1293" max="1293" width="4.5703125" style="1" customWidth="1"/>
    <col min="1294" max="1294" width="8.42578125" style="1" customWidth="1"/>
    <col min="1295" max="1295" width="8.28515625" style="1" customWidth="1"/>
    <col min="1296" max="1296" width="8.85546875" style="1" customWidth="1"/>
    <col min="1297" max="1297" width="10" style="1" customWidth="1"/>
    <col min="1298" max="1298" width="10.42578125" style="1" customWidth="1"/>
    <col min="1299" max="1299" width="9.85546875" style="1" customWidth="1"/>
    <col min="1300" max="1300" width="3.5703125" style="1" customWidth="1"/>
    <col min="1301" max="1537" width="9.140625" style="1"/>
    <col min="1538" max="1538" width="3" style="1" customWidth="1"/>
    <col min="1539" max="1539" width="28.7109375" style="1" customWidth="1"/>
    <col min="1540" max="1540" width="5.42578125" style="1" customWidth="1"/>
    <col min="1541" max="1541" width="4.7109375" style="1" customWidth="1"/>
    <col min="1542" max="1542" width="5" style="1" customWidth="1"/>
    <col min="1543" max="1543" width="10" style="1" customWidth="1"/>
    <col min="1544" max="1544" width="4.85546875" style="1" customWidth="1"/>
    <col min="1545" max="1545" width="5.42578125" style="1" customWidth="1"/>
    <col min="1546" max="1546" width="5.140625" style="1" customWidth="1"/>
    <col min="1547" max="1547" width="5.28515625" style="1" customWidth="1"/>
    <col min="1548" max="1548" width="5.140625" style="1" customWidth="1"/>
    <col min="1549" max="1549" width="4.5703125" style="1" customWidth="1"/>
    <col min="1550" max="1550" width="8.42578125" style="1" customWidth="1"/>
    <col min="1551" max="1551" width="8.28515625" style="1" customWidth="1"/>
    <col min="1552" max="1552" width="8.85546875" style="1" customWidth="1"/>
    <col min="1553" max="1553" width="10" style="1" customWidth="1"/>
    <col min="1554" max="1554" width="10.42578125" style="1" customWidth="1"/>
    <col min="1555" max="1555" width="9.85546875" style="1" customWidth="1"/>
    <col min="1556" max="1556" width="3.5703125" style="1" customWidth="1"/>
    <col min="1557" max="1793" width="9.140625" style="1"/>
    <col min="1794" max="1794" width="3" style="1" customWidth="1"/>
    <col min="1795" max="1795" width="28.7109375" style="1" customWidth="1"/>
    <col min="1796" max="1796" width="5.42578125" style="1" customWidth="1"/>
    <col min="1797" max="1797" width="4.7109375" style="1" customWidth="1"/>
    <col min="1798" max="1798" width="5" style="1" customWidth="1"/>
    <col min="1799" max="1799" width="10" style="1" customWidth="1"/>
    <col min="1800" max="1800" width="4.85546875" style="1" customWidth="1"/>
    <col min="1801" max="1801" width="5.42578125" style="1" customWidth="1"/>
    <col min="1802" max="1802" width="5.140625" style="1" customWidth="1"/>
    <col min="1803" max="1803" width="5.28515625" style="1" customWidth="1"/>
    <col min="1804" max="1804" width="5.140625" style="1" customWidth="1"/>
    <col min="1805" max="1805" width="4.5703125" style="1" customWidth="1"/>
    <col min="1806" max="1806" width="8.42578125" style="1" customWidth="1"/>
    <col min="1807" max="1807" width="8.28515625" style="1" customWidth="1"/>
    <col min="1808" max="1808" width="8.85546875" style="1" customWidth="1"/>
    <col min="1809" max="1809" width="10" style="1" customWidth="1"/>
    <col min="1810" max="1810" width="10.42578125" style="1" customWidth="1"/>
    <col min="1811" max="1811" width="9.85546875" style="1" customWidth="1"/>
    <col min="1812" max="1812" width="3.5703125" style="1" customWidth="1"/>
    <col min="1813" max="2049" width="9.140625" style="1"/>
    <col min="2050" max="2050" width="3" style="1" customWidth="1"/>
    <col min="2051" max="2051" width="28.7109375" style="1" customWidth="1"/>
    <col min="2052" max="2052" width="5.42578125" style="1" customWidth="1"/>
    <col min="2053" max="2053" width="4.7109375" style="1" customWidth="1"/>
    <col min="2054" max="2054" width="5" style="1" customWidth="1"/>
    <col min="2055" max="2055" width="10" style="1" customWidth="1"/>
    <col min="2056" max="2056" width="4.85546875" style="1" customWidth="1"/>
    <col min="2057" max="2057" width="5.42578125" style="1" customWidth="1"/>
    <col min="2058" max="2058" width="5.140625" style="1" customWidth="1"/>
    <col min="2059" max="2059" width="5.28515625" style="1" customWidth="1"/>
    <col min="2060" max="2060" width="5.140625" style="1" customWidth="1"/>
    <col min="2061" max="2061" width="4.5703125" style="1" customWidth="1"/>
    <col min="2062" max="2062" width="8.42578125" style="1" customWidth="1"/>
    <col min="2063" max="2063" width="8.28515625" style="1" customWidth="1"/>
    <col min="2064" max="2064" width="8.85546875" style="1" customWidth="1"/>
    <col min="2065" max="2065" width="10" style="1" customWidth="1"/>
    <col min="2066" max="2066" width="10.42578125" style="1" customWidth="1"/>
    <col min="2067" max="2067" width="9.85546875" style="1" customWidth="1"/>
    <col min="2068" max="2068" width="3.5703125" style="1" customWidth="1"/>
    <col min="2069" max="2305" width="9.140625" style="1"/>
    <col min="2306" max="2306" width="3" style="1" customWidth="1"/>
    <col min="2307" max="2307" width="28.7109375" style="1" customWidth="1"/>
    <col min="2308" max="2308" width="5.42578125" style="1" customWidth="1"/>
    <col min="2309" max="2309" width="4.7109375" style="1" customWidth="1"/>
    <col min="2310" max="2310" width="5" style="1" customWidth="1"/>
    <col min="2311" max="2311" width="10" style="1" customWidth="1"/>
    <col min="2312" max="2312" width="4.85546875" style="1" customWidth="1"/>
    <col min="2313" max="2313" width="5.42578125" style="1" customWidth="1"/>
    <col min="2314" max="2314" width="5.140625" style="1" customWidth="1"/>
    <col min="2315" max="2315" width="5.28515625" style="1" customWidth="1"/>
    <col min="2316" max="2316" width="5.140625" style="1" customWidth="1"/>
    <col min="2317" max="2317" width="4.5703125" style="1" customWidth="1"/>
    <col min="2318" max="2318" width="8.42578125" style="1" customWidth="1"/>
    <col min="2319" max="2319" width="8.28515625" style="1" customWidth="1"/>
    <col min="2320" max="2320" width="8.85546875" style="1" customWidth="1"/>
    <col min="2321" max="2321" width="10" style="1" customWidth="1"/>
    <col min="2322" max="2322" width="10.42578125" style="1" customWidth="1"/>
    <col min="2323" max="2323" width="9.85546875" style="1" customWidth="1"/>
    <col min="2324" max="2324" width="3.5703125" style="1" customWidth="1"/>
    <col min="2325" max="2561" width="9.140625" style="1"/>
    <col min="2562" max="2562" width="3" style="1" customWidth="1"/>
    <col min="2563" max="2563" width="28.7109375" style="1" customWidth="1"/>
    <col min="2564" max="2564" width="5.42578125" style="1" customWidth="1"/>
    <col min="2565" max="2565" width="4.7109375" style="1" customWidth="1"/>
    <col min="2566" max="2566" width="5" style="1" customWidth="1"/>
    <col min="2567" max="2567" width="10" style="1" customWidth="1"/>
    <col min="2568" max="2568" width="4.85546875" style="1" customWidth="1"/>
    <col min="2569" max="2569" width="5.42578125" style="1" customWidth="1"/>
    <col min="2570" max="2570" width="5.140625" style="1" customWidth="1"/>
    <col min="2571" max="2571" width="5.28515625" style="1" customWidth="1"/>
    <col min="2572" max="2572" width="5.140625" style="1" customWidth="1"/>
    <col min="2573" max="2573" width="4.5703125" style="1" customWidth="1"/>
    <col min="2574" max="2574" width="8.42578125" style="1" customWidth="1"/>
    <col min="2575" max="2575" width="8.28515625" style="1" customWidth="1"/>
    <col min="2576" max="2576" width="8.85546875" style="1" customWidth="1"/>
    <col min="2577" max="2577" width="10" style="1" customWidth="1"/>
    <col min="2578" max="2578" width="10.42578125" style="1" customWidth="1"/>
    <col min="2579" max="2579" width="9.85546875" style="1" customWidth="1"/>
    <col min="2580" max="2580" width="3.5703125" style="1" customWidth="1"/>
    <col min="2581" max="2817" width="9.140625" style="1"/>
    <col min="2818" max="2818" width="3" style="1" customWidth="1"/>
    <col min="2819" max="2819" width="28.7109375" style="1" customWidth="1"/>
    <col min="2820" max="2820" width="5.42578125" style="1" customWidth="1"/>
    <col min="2821" max="2821" width="4.7109375" style="1" customWidth="1"/>
    <col min="2822" max="2822" width="5" style="1" customWidth="1"/>
    <col min="2823" max="2823" width="10" style="1" customWidth="1"/>
    <col min="2824" max="2824" width="4.85546875" style="1" customWidth="1"/>
    <col min="2825" max="2825" width="5.42578125" style="1" customWidth="1"/>
    <col min="2826" max="2826" width="5.140625" style="1" customWidth="1"/>
    <col min="2827" max="2827" width="5.28515625" style="1" customWidth="1"/>
    <col min="2828" max="2828" width="5.140625" style="1" customWidth="1"/>
    <col min="2829" max="2829" width="4.5703125" style="1" customWidth="1"/>
    <col min="2830" max="2830" width="8.42578125" style="1" customWidth="1"/>
    <col min="2831" max="2831" width="8.28515625" style="1" customWidth="1"/>
    <col min="2832" max="2832" width="8.85546875" style="1" customWidth="1"/>
    <col min="2833" max="2833" width="10" style="1" customWidth="1"/>
    <col min="2834" max="2834" width="10.42578125" style="1" customWidth="1"/>
    <col min="2835" max="2835" width="9.85546875" style="1" customWidth="1"/>
    <col min="2836" max="2836" width="3.5703125" style="1" customWidth="1"/>
    <col min="2837" max="3073" width="9.140625" style="1"/>
    <col min="3074" max="3074" width="3" style="1" customWidth="1"/>
    <col min="3075" max="3075" width="28.7109375" style="1" customWidth="1"/>
    <col min="3076" max="3076" width="5.42578125" style="1" customWidth="1"/>
    <col min="3077" max="3077" width="4.7109375" style="1" customWidth="1"/>
    <col min="3078" max="3078" width="5" style="1" customWidth="1"/>
    <col min="3079" max="3079" width="10" style="1" customWidth="1"/>
    <col min="3080" max="3080" width="4.85546875" style="1" customWidth="1"/>
    <col min="3081" max="3081" width="5.42578125" style="1" customWidth="1"/>
    <col min="3082" max="3082" width="5.140625" style="1" customWidth="1"/>
    <col min="3083" max="3083" width="5.28515625" style="1" customWidth="1"/>
    <col min="3084" max="3084" width="5.140625" style="1" customWidth="1"/>
    <col min="3085" max="3085" width="4.5703125" style="1" customWidth="1"/>
    <col min="3086" max="3086" width="8.42578125" style="1" customWidth="1"/>
    <col min="3087" max="3087" width="8.28515625" style="1" customWidth="1"/>
    <col min="3088" max="3088" width="8.85546875" style="1" customWidth="1"/>
    <col min="3089" max="3089" width="10" style="1" customWidth="1"/>
    <col min="3090" max="3090" width="10.42578125" style="1" customWidth="1"/>
    <col min="3091" max="3091" width="9.85546875" style="1" customWidth="1"/>
    <col min="3092" max="3092" width="3.5703125" style="1" customWidth="1"/>
    <col min="3093" max="3329" width="9.140625" style="1"/>
    <col min="3330" max="3330" width="3" style="1" customWidth="1"/>
    <col min="3331" max="3331" width="28.7109375" style="1" customWidth="1"/>
    <col min="3332" max="3332" width="5.42578125" style="1" customWidth="1"/>
    <col min="3333" max="3333" width="4.7109375" style="1" customWidth="1"/>
    <col min="3334" max="3334" width="5" style="1" customWidth="1"/>
    <col min="3335" max="3335" width="10" style="1" customWidth="1"/>
    <col min="3336" max="3336" width="4.85546875" style="1" customWidth="1"/>
    <col min="3337" max="3337" width="5.42578125" style="1" customWidth="1"/>
    <col min="3338" max="3338" width="5.140625" style="1" customWidth="1"/>
    <col min="3339" max="3339" width="5.28515625" style="1" customWidth="1"/>
    <col min="3340" max="3340" width="5.140625" style="1" customWidth="1"/>
    <col min="3341" max="3341" width="4.5703125" style="1" customWidth="1"/>
    <col min="3342" max="3342" width="8.42578125" style="1" customWidth="1"/>
    <col min="3343" max="3343" width="8.28515625" style="1" customWidth="1"/>
    <col min="3344" max="3344" width="8.85546875" style="1" customWidth="1"/>
    <col min="3345" max="3345" width="10" style="1" customWidth="1"/>
    <col min="3346" max="3346" width="10.42578125" style="1" customWidth="1"/>
    <col min="3347" max="3347" width="9.85546875" style="1" customWidth="1"/>
    <col min="3348" max="3348" width="3.5703125" style="1" customWidth="1"/>
    <col min="3349" max="3585" width="9.140625" style="1"/>
    <col min="3586" max="3586" width="3" style="1" customWidth="1"/>
    <col min="3587" max="3587" width="28.7109375" style="1" customWidth="1"/>
    <col min="3588" max="3588" width="5.42578125" style="1" customWidth="1"/>
    <col min="3589" max="3589" width="4.7109375" style="1" customWidth="1"/>
    <col min="3590" max="3590" width="5" style="1" customWidth="1"/>
    <col min="3591" max="3591" width="10" style="1" customWidth="1"/>
    <col min="3592" max="3592" width="4.85546875" style="1" customWidth="1"/>
    <col min="3593" max="3593" width="5.42578125" style="1" customWidth="1"/>
    <col min="3594" max="3594" width="5.140625" style="1" customWidth="1"/>
    <col min="3595" max="3595" width="5.28515625" style="1" customWidth="1"/>
    <col min="3596" max="3596" width="5.140625" style="1" customWidth="1"/>
    <col min="3597" max="3597" width="4.5703125" style="1" customWidth="1"/>
    <col min="3598" max="3598" width="8.42578125" style="1" customWidth="1"/>
    <col min="3599" max="3599" width="8.28515625" style="1" customWidth="1"/>
    <col min="3600" max="3600" width="8.85546875" style="1" customWidth="1"/>
    <col min="3601" max="3601" width="10" style="1" customWidth="1"/>
    <col min="3602" max="3602" width="10.42578125" style="1" customWidth="1"/>
    <col min="3603" max="3603" width="9.85546875" style="1" customWidth="1"/>
    <col min="3604" max="3604" width="3.5703125" style="1" customWidth="1"/>
    <col min="3605" max="3841" width="9.140625" style="1"/>
    <col min="3842" max="3842" width="3" style="1" customWidth="1"/>
    <col min="3843" max="3843" width="28.7109375" style="1" customWidth="1"/>
    <col min="3844" max="3844" width="5.42578125" style="1" customWidth="1"/>
    <col min="3845" max="3845" width="4.7109375" style="1" customWidth="1"/>
    <col min="3846" max="3846" width="5" style="1" customWidth="1"/>
    <col min="3847" max="3847" width="10" style="1" customWidth="1"/>
    <col min="3848" max="3848" width="4.85546875" style="1" customWidth="1"/>
    <col min="3849" max="3849" width="5.42578125" style="1" customWidth="1"/>
    <col min="3850" max="3850" width="5.140625" style="1" customWidth="1"/>
    <col min="3851" max="3851" width="5.28515625" style="1" customWidth="1"/>
    <col min="3852" max="3852" width="5.140625" style="1" customWidth="1"/>
    <col min="3853" max="3853" width="4.5703125" style="1" customWidth="1"/>
    <col min="3854" max="3854" width="8.42578125" style="1" customWidth="1"/>
    <col min="3855" max="3855" width="8.28515625" style="1" customWidth="1"/>
    <col min="3856" max="3856" width="8.85546875" style="1" customWidth="1"/>
    <col min="3857" max="3857" width="10" style="1" customWidth="1"/>
    <col min="3858" max="3858" width="10.42578125" style="1" customWidth="1"/>
    <col min="3859" max="3859" width="9.85546875" style="1" customWidth="1"/>
    <col min="3860" max="3860" width="3.5703125" style="1" customWidth="1"/>
    <col min="3861" max="4097" width="9.140625" style="1"/>
    <col min="4098" max="4098" width="3" style="1" customWidth="1"/>
    <col min="4099" max="4099" width="28.7109375" style="1" customWidth="1"/>
    <col min="4100" max="4100" width="5.42578125" style="1" customWidth="1"/>
    <col min="4101" max="4101" width="4.7109375" style="1" customWidth="1"/>
    <col min="4102" max="4102" width="5" style="1" customWidth="1"/>
    <col min="4103" max="4103" width="10" style="1" customWidth="1"/>
    <col min="4104" max="4104" width="4.85546875" style="1" customWidth="1"/>
    <col min="4105" max="4105" width="5.42578125" style="1" customWidth="1"/>
    <col min="4106" max="4106" width="5.140625" style="1" customWidth="1"/>
    <col min="4107" max="4107" width="5.28515625" style="1" customWidth="1"/>
    <col min="4108" max="4108" width="5.140625" style="1" customWidth="1"/>
    <col min="4109" max="4109" width="4.5703125" style="1" customWidth="1"/>
    <col min="4110" max="4110" width="8.42578125" style="1" customWidth="1"/>
    <col min="4111" max="4111" width="8.28515625" style="1" customWidth="1"/>
    <col min="4112" max="4112" width="8.85546875" style="1" customWidth="1"/>
    <col min="4113" max="4113" width="10" style="1" customWidth="1"/>
    <col min="4114" max="4114" width="10.42578125" style="1" customWidth="1"/>
    <col min="4115" max="4115" width="9.85546875" style="1" customWidth="1"/>
    <col min="4116" max="4116" width="3.5703125" style="1" customWidth="1"/>
    <col min="4117" max="4353" width="9.140625" style="1"/>
    <col min="4354" max="4354" width="3" style="1" customWidth="1"/>
    <col min="4355" max="4355" width="28.7109375" style="1" customWidth="1"/>
    <col min="4356" max="4356" width="5.42578125" style="1" customWidth="1"/>
    <col min="4357" max="4357" width="4.7109375" style="1" customWidth="1"/>
    <col min="4358" max="4358" width="5" style="1" customWidth="1"/>
    <col min="4359" max="4359" width="10" style="1" customWidth="1"/>
    <col min="4360" max="4360" width="4.85546875" style="1" customWidth="1"/>
    <col min="4361" max="4361" width="5.42578125" style="1" customWidth="1"/>
    <col min="4362" max="4362" width="5.140625" style="1" customWidth="1"/>
    <col min="4363" max="4363" width="5.28515625" style="1" customWidth="1"/>
    <col min="4364" max="4364" width="5.140625" style="1" customWidth="1"/>
    <col min="4365" max="4365" width="4.5703125" style="1" customWidth="1"/>
    <col min="4366" max="4366" width="8.42578125" style="1" customWidth="1"/>
    <col min="4367" max="4367" width="8.28515625" style="1" customWidth="1"/>
    <col min="4368" max="4368" width="8.85546875" style="1" customWidth="1"/>
    <col min="4369" max="4369" width="10" style="1" customWidth="1"/>
    <col min="4370" max="4370" width="10.42578125" style="1" customWidth="1"/>
    <col min="4371" max="4371" width="9.85546875" style="1" customWidth="1"/>
    <col min="4372" max="4372" width="3.5703125" style="1" customWidth="1"/>
    <col min="4373" max="4609" width="9.140625" style="1"/>
    <col min="4610" max="4610" width="3" style="1" customWidth="1"/>
    <col min="4611" max="4611" width="28.7109375" style="1" customWidth="1"/>
    <col min="4612" max="4612" width="5.42578125" style="1" customWidth="1"/>
    <col min="4613" max="4613" width="4.7109375" style="1" customWidth="1"/>
    <col min="4614" max="4614" width="5" style="1" customWidth="1"/>
    <col min="4615" max="4615" width="10" style="1" customWidth="1"/>
    <col min="4616" max="4616" width="4.85546875" style="1" customWidth="1"/>
    <col min="4617" max="4617" width="5.42578125" style="1" customWidth="1"/>
    <col min="4618" max="4618" width="5.140625" style="1" customWidth="1"/>
    <col min="4619" max="4619" width="5.28515625" style="1" customWidth="1"/>
    <col min="4620" max="4620" width="5.140625" style="1" customWidth="1"/>
    <col min="4621" max="4621" width="4.5703125" style="1" customWidth="1"/>
    <col min="4622" max="4622" width="8.42578125" style="1" customWidth="1"/>
    <col min="4623" max="4623" width="8.28515625" style="1" customWidth="1"/>
    <col min="4624" max="4624" width="8.85546875" style="1" customWidth="1"/>
    <col min="4625" max="4625" width="10" style="1" customWidth="1"/>
    <col min="4626" max="4626" width="10.42578125" style="1" customWidth="1"/>
    <col min="4627" max="4627" width="9.85546875" style="1" customWidth="1"/>
    <col min="4628" max="4628" width="3.5703125" style="1" customWidth="1"/>
    <col min="4629" max="4865" width="9.140625" style="1"/>
    <col min="4866" max="4866" width="3" style="1" customWidth="1"/>
    <col min="4867" max="4867" width="28.7109375" style="1" customWidth="1"/>
    <col min="4868" max="4868" width="5.42578125" style="1" customWidth="1"/>
    <col min="4869" max="4869" width="4.7109375" style="1" customWidth="1"/>
    <col min="4870" max="4870" width="5" style="1" customWidth="1"/>
    <col min="4871" max="4871" width="10" style="1" customWidth="1"/>
    <col min="4872" max="4872" width="4.85546875" style="1" customWidth="1"/>
    <col min="4873" max="4873" width="5.42578125" style="1" customWidth="1"/>
    <col min="4874" max="4874" width="5.140625" style="1" customWidth="1"/>
    <col min="4875" max="4875" width="5.28515625" style="1" customWidth="1"/>
    <col min="4876" max="4876" width="5.140625" style="1" customWidth="1"/>
    <col min="4877" max="4877" width="4.5703125" style="1" customWidth="1"/>
    <col min="4878" max="4878" width="8.42578125" style="1" customWidth="1"/>
    <col min="4879" max="4879" width="8.28515625" style="1" customWidth="1"/>
    <col min="4880" max="4880" width="8.85546875" style="1" customWidth="1"/>
    <col min="4881" max="4881" width="10" style="1" customWidth="1"/>
    <col min="4882" max="4882" width="10.42578125" style="1" customWidth="1"/>
    <col min="4883" max="4883" width="9.85546875" style="1" customWidth="1"/>
    <col min="4884" max="4884" width="3.5703125" style="1" customWidth="1"/>
    <col min="4885" max="5121" width="9.140625" style="1"/>
    <col min="5122" max="5122" width="3" style="1" customWidth="1"/>
    <col min="5123" max="5123" width="28.7109375" style="1" customWidth="1"/>
    <col min="5124" max="5124" width="5.42578125" style="1" customWidth="1"/>
    <col min="5125" max="5125" width="4.7109375" style="1" customWidth="1"/>
    <col min="5126" max="5126" width="5" style="1" customWidth="1"/>
    <col min="5127" max="5127" width="10" style="1" customWidth="1"/>
    <col min="5128" max="5128" width="4.85546875" style="1" customWidth="1"/>
    <col min="5129" max="5129" width="5.42578125" style="1" customWidth="1"/>
    <col min="5130" max="5130" width="5.140625" style="1" customWidth="1"/>
    <col min="5131" max="5131" width="5.28515625" style="1" customWidth="1"/>
    <col min="5132" max="5132" width="5.140625" style="1" customWidth="1"/>
    <col min="5133" max="5133" width="4.5703125" style="1" customWidth="1"/>
    <col min="5134" max="5134" width="8.42578125" style="1" customWidth="1"/>
    <col min="5135" max="5135" width="8.28515625" style="1" customWidth="1"/>
    <col min="5136" max="5136" width="8.85546875" style="1" customWidth="1"/>
    <col min="5137" max="5137" width="10" style="1" customWidth="1"/>
    <col min="5138" max="5138" width="10.42578125" style="1" customWidth="1"/>
    <col min="5139" max="5139" width="9.85546875" style="1" customWidth="1"/>
    <col min="5140" max="5140" width="3.5703125" style="1" customWidth="1"/>
    <col min="5141" max="5377" width="9.140625" style="1"/>
    <col min="5378" max="5378" width="3" style="1" customWidth="1"/>
    <col min="5379" max="5379" width="28.7109375" style="1" customWidth="1"/>
    <col min="5380" max="5380" width="5.42578125" style="1" customWidth="1"/>
    <col min="5381" max="5381" width="4.7109375" style="1" customWidth="1"/>
    <col min="5382" max="5382" width="5" style="1" customWidth="1"/>
    <col min="5383" max="5383" width="10" style="1" customWidth="1"/>
    <col min="5384" max="5384" width="4.85546875" style="1" customWidth="1"/>
    <col min="5385" max="5385" width="5.42578125" style="1" customWidth="1"/>
    <col min="5386" max="5386" width="5.140625" style="1" customWidth="1"/>
    <col min="5387" max="5387" width="5.28515625" style="1" customWidth="1"/>
    <col min="5388" max="5388" width="5.140625" style="1" customWidth="1"/>
    <col min="5389" max="5389" width="4.5703125" style="1" customWidth="1"/>
    <col min="5390" max="5390" width="8.42578125" style="1" customWidth="1"/>
    <col min="5391" max="5391" width="8.28515625" style="1" customWidth="1"/>
    <col min="5392" max="5392" width="8.85546875" style="1" customWidth="1"/>
    <col min="5393" max="5393" width="10" style="1" customWidth="1"/>
    <col min="5394" max="5394" width="10.42578125" style="1" customWidth="1"/>
    <col min="5395" max="5395" width="9.85546875" style="1" customWidth="1"/>
    <col min="5396" max="5396" width="3.5703125" style="1" customWidth="1"/>
    <col min="5397" max="5633" width="9.140625" style="1"/>
    <col min="5634" max="5634" width="3" style="1" customWidth="1"/>
    <col min="5635" max="5635" width="28.7109375" style="1" customWidth="1"/>
    <col min="5636" max="5636" width="5.42578125" style="1" customWidth="1"/>
    <col min="5637" max="5637" width="4.7109375" style="1" customWidth="1"/>
    <col min="5638" max="5638" width="5" style="1" customWidth="1"/>
    <col min="5639" max="5639" width="10" style="1" customWidth="1"/>
    <col min="5640" max="5640" width="4.85546875" style="1" customWidth="1"/>
    <col min="5641" max="5641" width="5.42578125" style="1" customWidth="1"/>
    <col min="5642" max="5642" width="5.140625" style="1" customWidth="1"/>
    <col min="5643" max="5643" width="5.28515625" style="1" customWidth="1"/>
    <col min="5644" max="5644" width="5.140625" style="1" customWidth="1"/>
    <col min="5645" max="5645" width="4.5703125" style="1" customWidth="1"/>
    <col min="5646" max="5646" width="8.42578125" style="1" customWidth="1"/>
    <col min="5647" max="5647" width="8.28515625" style="1" customWidth="1"/>
    <col min="5648" max="5648" width="8.85546875" style="1" customWidth="1"/>
    <col min="5649" max="5649" width="10" style="1" customWidth="1"/>
    <col min="5650" max="5650" width="10.42578125" style="1" customWidth="1"/>
    <col min="5651" max="5651" width="9.85546875" style="1" customWidth="1"/>
    <col min="5652" max="5652" width="3.5703125" style="1" customWidth="1"/>
    <col min="5653" max="5889" width="9.140625" style="1"/>
    <col min="5890" max="5890" width="3" style="1" customWidth="1"/>
    <col min="5891" max="5891" width="28.7109375" style="1" customWidth="1"/>
    <col min="5892" max="5892" width="5.42578125" style="1" customWidth="1"/>
    <col min="5893" max="5893" width="4.7109375" style="1" customWidth="1"/>
    <col min="5894" max="5894" width="5" style="1" customWidth="1"/>
    <col min="5895" max="5895" width="10" style="1" customWidth="1"/>
    <col min="5896" max="5896" width="4.85546875" style="1" customWidth="1"/>
    <col min="5897" max="5897" width="5.42578125" style="1" customWidth="1"/>
    <col min="5898" max="5898" width="5.140625" style="1" customWidth="1"/>
    <col min="5899" max="5899" width="5.28515625" style="1" customWidth="1"/>
    <col min="5900" max="5900" width="5.140625" style="1" customWidth="1"/>
    <col min="5901" max="5901" width="4.5703125" style="1" customWidth="1"/>
    <col min="5902" max="5902" width="8.42578125" style="1" customWidth="1"/>
    <col min="5903" max="5903" width="8.28515625" style="1" customWidth="1"/>
    <col min="5904" max="5904" width="8.85546875" style="1" customWidth="1"/>
    <col min="5905" max="5905" width="10" style="1" customWidth="1"/>
    <col min="5906" max="5906" width="10.42578125" style="1" customWidth="1"/>
    <col min="5907" max="5907" width="9.85546875" style="1" customWidth="1"/>
    <col min="5908" max="5908" width="3.5703125" style="1" customWidth="1"/>
    <col min="5909" max="6145" width="9.140625" style="1"/>
    <col min="6146" max="6146" width="3" style="1" customWidth="1"/>
    <col min="6147" max="6147" width="28.7109375" style="1" customWidth="1"/>
    <col min="6148" max="6148" width="5.42578125" style="1" customWidth="1"/>
    <col min="6149" max="6149" width="4.7109375" style="1" customWidth="1"/>
    <col min="6150" max="6150" width="5" style="1" customWidth="1"/>
    <col min="6151" max="6151" width="10" style="1" customWidth="1"/>
    <col min="6152" max="6152" width="4.85546875" style="1" customWidth="1"/>
    <col min="6153" max="6153" width="5.42578125" style="1" customWidth="1"/>
    <col min="6154" max="6154" width="5.140625" style="1" customWidth="1"/>
    <col min="6155" max="6155" width="5.28515625" style="1" customWidth="1"/>
    <col min="6156" max="6156" width="5.140625" style="1" customWidth="1"/>
    <col min="6157" max="6157" width="4.5703125" style="1" customWidth="1"/>
    <col min="6158" max="6158" width="8.42578125" style="1" customWidth="1"/>
    <col min="6159" max="6159" width="8.28515625" style="1" customWidth="1"/>
    <col min="6160" max="6160" width="8.85546875" style="1" customWidth="1"/>
    <col min="6161" max="6161" width="10" style="1" customWidth="1"/>
    <col min="6162" max="6162" width="10.42578125" style="1" customWidth="1"/>
    <col min="6163" max="6163" width="9.85546875" style="1" customWidth="1"/>
    <col min="6164" max="6164" width="3.5703125" style="1" customWidth="1"/>
    <col min="6165" max="6401" width="9.140625" style="1"/>
    <col min="6402" max="6402" width="3" style="1" customWidth="1"/>
    <col min="6403" max="6403" width="28.7109375" style="1" customWidth="1"/>
    <col min="6404" max="6404" width="5.42578125" style="1" customWidth="1"/>
    <col min="6405" max="6405" width="4.7109375" style="1" customWidth="1"/>
    <col min="6406" max="6406" width="5" style="1" customWidth="1"/>
    <col min="6407" max="6407" width="10" style="1" customWidth="1"/>
    <col min="6408" max="6408" width="4.85546875" style="1" customWidth="1"/>
    <col min="6409" max="6409" width="5.42578125" style="1" customWidth="1"/>
    <col min="6410" max="6410" width="5.140625" style="1" customWidth="1"/>
    <col min="6411" max="6411" width="5.28515625" style="1" customWidth="1"/>
    <col min="6412" max="6412" width="5.140625" style="1" customWidth="1"/>
    <col min="6413" max="6413" width="4.5703125" style="1" customWidth="1"/>
    <col min="6414" max="6414" width="8.42578125" style="1" customWidth="1"/>
    <col min="6415" max="6415" width="8.28515625" style="1" customWidth="1"/>
    <col min="6416" max="6416" width="8.85546875" style="1" customWidth="1"/>
    <col min="6417" max="6417" width="10" style="1" customWidth="1"/>
    <col min="6418" max="6418" width="10.42578125" style="1" customWidth="1"/>
    <col min="6419" max="6419" width="9.85546875" style="1" customWidth="1"/>
    <col min="6420" max="6420" width="3.5703125" style="1" customWidth="1"/>
    <col min="6421" max="6657" width="9.140625" style="1"/>
    <col min="6658" max="6658" width="3" style="1" customWidth="1"/>
    <col min="6659" max="6659" width="28.7109375" style="1" customWidth="1"/>
    <col min="6660" max="6660" width="5.42578125" style="1" customWidth="1"/>
    <col min="6661" max="6661" width="4.7109375" style="1" customWidth="1"/>
    <col min="6662" max="6662" width="5" style="1" customWidth="1"/>
    <col min="6663" max="6663" width="10" style="1" customWidth="1"/>
    <col min="6664" max="6664" width="4.85546875" style="1" customWidth="1"/>
    <col min="6665" max="6665" width="5.42578125" style="1" customWidth="1"/>
    <col min="6666" max="6666" width="5.140625" style="1" customWidth="1"/>
    <col min="6667" max="6667" width="5.28515625" style="1" customWidth="1"/>
    <col min="6668" max="6668" width="5.140625" style="1" customWidth="1"/>
    <col min="6669" max="6669" width="4.5703125" style="1" customWidth="1"/>
    <col min="6670" max="6670" width="8.42578125" style="1" customWidth="1"/>
    <col min="6671" max="6671" width="8.28515625" style="1" customWidth="1"/>
    <col min="6672" max="6672" width="8.85546875" style="1" customWidth="1"/>
    <col min="6673" max="6673" width="10" style="1" customWidth="1"/>
    <col min="6674" max="6674" width="10.42578125" style="1" customWidth="1"/>
    <col min="6675" max="6675" width="9.85546875" style="1" customWidth="1"/>
    <col min="6676" max="6676" width="3.5703125" style="1" customWidth="1"/>
    <col min="6677" max="6913" width="9.140625" style="1"/>
    <col min="6914" max="6914" width="3" style="1" customWidth="1"/>
    <col min="6915" max="6915" width="28.7109375" style="1" customWidth="1"/>
    <col min="6916" max="6916" width="5.42578125" style="1" customWidth="1"/>
    <col min="6917" max="6917" width="4.7109375" style="1" customWidth="1"/>
    <col min="6918" max="6918" width="5" style="1" customWidth="1"/>
    <col min="6919" max="6919" width="10" style="1" customWidth="1"/>
    <col min="6920" max="6920" width="4.85546875" style="1" customWidth="1"/>
    <col min="6921" max="6921" width="5.42578125" style="1" customWidth="1"/>
    <col min="6922" max="6922" width="5.140625" style="1" customWidth="1"/>
    <col min="6923" max="6923" width="5.28515625" style="1" customWidth="1"/>
    <col min="6924" max="6924" width="5.140625" style="1" customWidth="1"/>
    <col min="6925" max="6925" width="4.5703125" style="1" customWidth="1"/>
    <col min="6926" max="6926" width="8.42578125" style="1" customWidth="1"/>
    <col min="6927" max="6927" width="8.28515625" style="1" customWidth="1"/>
    <col min="6928" max="6928" width="8.85546875" style="1" customWidth="1"/>
    <col min="6929" max="6929" width="10" style="1" customWidth="1"/>
    <col min="6930" max="6930" width="10.42578125" style="1" customWidth="1"/>
    <col min="6931" max="6931" width="9.85546875" style="1" customWidth="1"/>
    <col min="6932" max="6932" width="3.5703125" style="1" customWidth="1"/>
    <col min="6933" max="7169" width="9.140625" style="1"/>
    <col min="7170" max="7170" width="3" style="1" customWidth="1"/>
    <col min="7171" max="7171" width="28.7109375" style="1" customWidth="1"/>
    <col min="7172" max="7172" width="5.42578125" style="1" customWidth="1"/>
    <col min="7173" max="7173" width="4.7109375" style="1" customWidth="1"/>
    <col min="7174" max="7174" width="5" style="1" customWidth="1"/>
    <col min="7175" max="7175" width="10" style="1" customWidth="1"/>
    <col min="7176" max="7176" width="4.85546875" style="1" customWidth="1"/>
    <col min="7177" max="7177" width="5.42578125" style="1" customWidth="1"/>
    <col min="7178" max="7178" width="5.140625" style="1" customWidth="1"/>
    <col min="7179" max="7179" width="5.28515625" style="1" customWidth="1"/>
    <col min="7180" max="7180" width="5.140625" style="1" customWidth="1"/>
    <col min="7181" max="7181" width="4.5703125" style="1" customWidth="1"/>
    <col min="7182" max="7182" width="8.42578125" style="1" customWidth="1"/>
    <col min="7183" max="7183" width="8.28515625" style="1" customWidth="1"/>
    <col min="7184" max="7184" width="8.85546875" style="1" customWidth="1"/>
    <col min="7185" max="7185" width="10" style="1" customWidth="1"/>
    <col min="7186" max="7186" width="10.42578125" style="1" customWidth="1"/>
    <col min="7187" max="7187" width="9.85546875" style="1" customWidth="1"/>
    <col min="7188" max="7188" width="3.5703125" style="1" customWidth="1"/>
    <col min="7189" max="7425" width="9.140625" style="1"/>
    <col min="7426" max="7426" width="3" style="1" customWidth="1"/>
    <col min="7427" max="7427" width="28.7109375" style="1" customWidth="1"/>
    <col min="7428" max="7428" width="5.42578125" style="1" customWidth="1"/>
    <col min="7429" max="7429" width="4.7109375" style="1" customWidth="1"/>
    <col min="7430" max="7430" width="5" style="1" customWidth="1"/>
    <col min="7431" max="7431" width="10" style="1" customWidth="1"/>
    <col min="7432" max="7432" width="4.85546875" style="1" customWidth="1"/>
    <col min="7433" max="7433" width="5.42578125" style="1" customWidth="1"/>
    <col min="7434" max="7434" width="5.140625" style="1" customWidth="1"/>
    <col min="7435" max="7435" width="5.28515625" style="1" customWidth="1"/>
    <col min="7436" max="7436" width="5.140625" style="1" customWidth="1"/>
    <col min="7437" max="7437" width="4.5703125" style="1" customWidth="1"/>
    <col min="7438" max="7438" width="8.42578125" style="1" customWidth="1"/>
    <col min="7439" max="7439" width="8.28515625" style="1" customWidth="1"/>
    <col min="7440" max="7440" width="8.85546875" style="1" customWidth="1"/>
    <col min="7441" max="7441" width="10" style="1" customWidth="1"/>
    <col min="7442" max="7442" width="10.42578125" style="1" customWidth="1"/>
    <col min="7443" max="7443" width="9.85546875" style="1" customWidth="1"/>
    <col min="7444" max="7444" width="3.5703125" style="1" customWidth="1"/>
    <col min="7445" max="7681" width="9.140625" style="1"/>
    <col min="7682" max="7682" width="3" style="1" customWidth="1"/>
    <col min="7683" max="7683" width="28.7109375" style="1" customWidth="1"/>
    <col min="7684" max="7684" width="5.42578125" style="1" customWidth="1"/>
    <col min="7685" max="7685" width="4.7109375" style="1" customWidth="1"/>
    <col min="7686" max="7686" width="5" style="1" customWidth="1"/>
    <col min="7687" max="7687" width="10" style="1" customWidth="1"/>
    <col min="7688" max="7688" width="4.85546875" style="1" customWidth="1"/>
    <col min="7689" max="7689" width="5.42578125" style="1" customWidth="1"/>
    <col min="7690" max="7690" width="5.140625" style="1" customWidth="1"/>
    <col min="7691" max="7691" width="5.28515625" style="1" customWidth="1"/>
    <col min="7692" max="7692" width="5.140625" style="1" customWidth="1"/>
    <col min="7693" max="7693" width="4.5703125" style="1" customWidth="1"/>
    <col min="7694" max="7694" width="8.42578125" style="1" customWidth="1"/>
    <col min="7695" max="7695" width="8.28515625" style="1" customWidth="1"/>
    <col min="7696" max="7696" width="8.85546875" style="1" customWidth="1"/>
    <col min="7697" max="7697" width="10" style="1" customWidth="1"/>
    <col min="7698" max="7698" width="10.42578125" style="1" customWidth="1"/>
    <col min="7699" max="7699" width="9.85546875" style="1" customWidth="1"/>
    <col min="7700" max="7700" width="3.5703125" style="1" customWidth="1"/>
    <col min="7701" max="7937" width="9.140625" style="1"/>
    <col min="7938" max="7938" width="3" style="1" customWidth="1"/>
    <col min="7939" max="7939" width="28.7109375" style="1" customWidth="1"/>
    <col min="7940" max="7940" width="5.42578125" style="1" customWidth="1"/>
    <col min="7941" max="7941" width="4.7109375" style="1" customWidth="1"/>
    <col min="7942" max="7942" width="5" style="1" customWidth="1"/>
    <col min="7943" max="7943" width="10" style="1" customWidth="1"/>
    <col min="7944" max="7944" width="4.85546875" style="1" customWidth="1"/>
    <col min="7945" max="7945" width="5.42578125" style="1" customWidth="1"/>
    <col min="7946" max="7946" width="5.140625" style="1" customWidth="1"/>
    <col min="7947" max="7947" width="5.28515625" style="1" customWidth="1"/>
    <col min="7948" max="7948" width="5.140625" style="1" customWidth="1"/>
    <col min="7949" max="7949" width="4.5703125" style="1" customWidth="1"/>
    <col min="7950" max="7950" width="8.42578125" style="1" customWidth="1"/>
    <col min="7951" max="7951" width="8.28515625" style="1" customWidth="1"/>
    <col min="7952" max="7952" width="8.85546875" style="1" customWidth="1"/>
    <col min="7953" max="7953" width="10" style="1" customWidth="1"/>
    <col min="7954" max="7954" width="10.42578125" style="1" customWidth="1"/>
    <col min="7955" max="7955" width="9.85546875" style="1" customWidth="1"/>
    <col min="7956" max="7956" width="3.5703125" style="1" customWidth="1"/>
    <col min="7957" max="8193" width="9.140625" style="1"/>
    <col min="8194" max="8194" width="3" style="1" customWidth="1"/>
    <col min="8195" max="8195" width="28.7109375" style="1" customWidth="1"/>
    <col min="8196" max="8196" width="5.42578125" style="1" customWidth="1"/>
    <col min="8197" max="8197" width="4.7109375" style="1" customWidth="1"/>
    <col min="8198" max="8198" width="5" style="1" customWidth="1"/>
    <col min="8199" max="8199" width="10" style="1" customWidth="1"/>
    <col min="8200" max="8200" width="4.85546875" style="1" customWidth="1"/>
    <col min="8201" max="8201" width="5.42578125" style="1" customWidth="1"/>
    <col min="8202" max="8202" width="5.140625" style="1" customWidth="1"/>
    <col min="8203" max="8203" width="5.28515625" style="1" customWidth="1"/>
    <col min="8204" max="8204" width="5.140625" style="1" customWidth="1"/>
    <col min="8205" max="8205" width="4.5703125" style="1" customWidth="1"/>
    <col min="8206" max="8206" width="8.42578125" style="1" customWidth="1"/>
    <col min="8207" max="8207" width="8.28515625" style="1" customWidth="1"/>
    <col min="8208" max="8208" width="8.85546875" style="1" customWidth="1"/>
    <col min="8209" max="8209" width="10" style="1" customWidth="1"/>
    <col min="8210" max="8210" width="10.42578125" style="1" customWidth="1"/>
    <col min="8211" max="8211" width="9.85546875" style="1" customWidth="1"/>
    <col min="8212" max="8212" width="3.5703125" style="1" customWidth="1"/>
    <col min="8213" max="8449" width="9.140625" style="1"/>
    <col min="8450" max="8450" width="3" style="1" customWidth="1"/>
    <col min="8451" max="8451" width="28.7109375" style="1" customWidth="1"/>
    <col min="8452" max="8452" width="5.42578125" style="1" customWidth="1"/>
    <col min="8453" max="8453" width="4.7109375" style="1" customWidth="1"/>
    <col min="8454" max="8454" width="5" style="1" customWidth="1"/>
    <col min="8455" max="8455" width="10" style="1" customWidth="1"/>
    <col min="8456" max="8456" width="4.85546875" style="1" customWidth="1"/>
    <col min="8457" max="8457" width="5.42578125" style="1" customWidth="1"/>
    <col min="8458" max="8458" width="5.140625" style="1" customWidth="1"/>
    <col min="8459" max="8459" width="5.28515625" style="1" customWidth="1"/>
    <col min="8460" max="8460" width="5.140625" style="1" customWidth="1"/>
    <col min="8461" max="8461" width="4.5703125" style="1" customWidth="1"/>
    <col min="8462" max="8462" width="8.42578125" style="1" customWidth="1"/>
    <col min="8463" max="8463" width="8.28515625" style="1" customWidth="1"/>
    <col min="8464" max="8464" width="8.85546875" style="1" customWidth="1"/>
    <col min="8465" max="8465" width="10" style="1" customWidth="1"/>
    <col min="8466" max="8466" width="10.42578125" style="1" customWidth="1"/>
    <col min="8467" max="8467" width="9.85546875" style="1" customWidth="1"/>
    <col min="8468" max="8468" width="3.5703125" style="1" customWidth="1"/>
    <col min="8469" max="8705" width="9.140625" style="1"/>
    <col min="8706" max="8706" width="3" style="1" customWidth="1"/>
    <col min="8707" max="8707" width="28.7109375" style="1" customWidth="1"/>
    <col min="8708" max="8708" width="5.42578125" style="1" customWidth="1"/>
    <col min="8709" max="8709" width="4.7109375" style="1" customWidth="1"/>
    <col min="8710" max="8710" width="5" style="1" customWidth="1"/>
    <col min="8711" max="8711" width="10" style="1" customWidth="1"/>
    <col min="8712" max="8712" width="4.85546875" style="1" customWidth="1"/>
    <col min="8713" max="8713" width="5.42578125" style="1" customWidth="1"/>
    <col min="8714" max="8714" width="5.140625" style="1" customWidth="1"/>
    <col min="8715" max="8715" width="5.28515625" style="1" customWidth="1"/>
    <col min="8716" max="8716" width="5.140625" style="1" customWidth="1"/>
    <col min="8717" max="8717" width="4.5703125" style="1" customWidth="1"/>
    <col min="8718" max="8718" width="8.42578125" style="1" customWidth="1"/>
    <col min="8719" max="8719" width="8.28515625" style="1" customWidth="1"/>
    <col min="8720" max="8720" width="8.85546875" style="1" customWidth="1"/>
    <col min="8721" max="8721" width="10" style="1" customWidth="1"/>
    <col min="8722" max="8722" width="10.42578125" style="1" customWidth="1"/>
    <col min="8723" max="8723" width="9.85546875" style="1" customWidth="1"/>
    <col min="8724" max="8724" width="3.5703125" style="1" customWidth="1"/>
    <col min="8725" max="8961" width="9.140625" style="1"/>
    <col min="8962" max="8962" width="3" style="1" customWidth="1"/>
    <col min="8963" max="8963" width="28.7109375" style="1" customWidth="1"/>
    <col min="8964" max="8964" width="5.42578125" style="1" customWidth="1"/>
    <col min="8965" max="8965" width="4.7109375" style="1" customWidth="1"/>
    <col min="8966" max="8966" width="5" style="1" customWidth="1"/>
    <col min="8967" max="8967" width="10" style="1" customWidth="1"/>
    <col min="8968" max="8968" width="4.85546875" style="1" customWidth="1"/>
    <col min="8969" max="8969" width="5.42578125" style="1" customWidth="1"/>
    <col min="8970" max="8970" width="5.140625" style="1" customWidth="1"/>
    <col min="8971" max="8971" width="5.28515625" style="1" customWidth="1"/>
    <col min="8972" max="8972" width="5.140625" style="1" customWidth="1"/>
    <col min="8973" max="8973" width="4.5703125" style="1" customWidth="1"/>
    <col min="8974" max="8974" width="8.42578125" style="1" customWidth="1"/>
    <col min="8975" max="8975" width="8.28515625" style="1" customWidth="1"/>
    <col min="8976" max="8976" width="8.85546875" style="1" customWidth="1"/>
    <col min="8977" max="8977" width="10" style="1" customWidth="1"/>
    <col min="8978" max="8978" width="10.42578125" style="1" customWidth="1"/>
    <col min="8979" max="8979" width="9.85546875" style="1" customWidth="1"/>
    <col min="8980" max="8980" width="3.5703125" style="1" customWidth="1"/>
    <col min="8981" max="9217" width="9.140625" style="1"/>
    <col min="9218" max="9218" width="3" style="1" customWidth="1"/>
    <col min="9219" max="9219" width="28.7109375" style="1" customWidth="1"/>
    <col min="9220" max="9220" width="5.42578125" style="1" customWidth="1"/>
    <col min="9221" max="9221" width="4.7109375" style="1" customWidth="1"/>
    <col min="9222" max="9222" width="5" style="1" customWidth="1"/>
    <col min="9223" max="9223" width="10" style="1" customWidth="1"/>
    <col min="9224" max="9224" width="4.85546875" style="1" customWidth="1"/>
    <col min="9225" max="9225" width="5.42578125" style="1" customWidth="1"/>
    <col min="9226" max="9226" width="5.140625" style="1" customWidth="1"/>
    <col min="9227" max="9227" width="5.28515625" style="1" customWidth="1"/>
    <col min="9228" max="9228" width="5.140625" style="1" customWidth="1"/>
    <col min="9229" max="9229" width="4.5703125" style="1" customWidth="1"/>
    <col min="9230" max="9230" width="8.42578125" style="1" customWidth="1"/>
    <col min="9231" max="9231" width="8.28515625" style="1" customWidth="1"/>
    <col min="9232" max="9232" width="8.85546875" style="1" customWidth="1"/>
    <col min="9233" max="9233" width="10" style="1" customWidth="1"/>
    <col min="9234" max="9234" width="10.42578125" style="1" customWidth="1"/>
    <col min="9235" max="9235" width="9.85546875" style="1" customWidth="1"/>
    <col min="9236" max="9236" width="3.5703125" style="1" customWidth="1"/>
    <col min="9237" max="9473" width="9.140625" style="1"/>
    <col min="9474" max="9474" width="3" style="1" customWidth="1"/>
    <col min="9475" max="9475" width="28.7109375" style="1" customWidth="1"/>
    <col min="9476" max="9476" width="5.42578125" style="1" customWidth="1"/>
    <col min="9477" max="9477" width="4.7109375" style="1" customWidth="1"/>
    <col min="9478" max="9478" width="5" style="1" customWidth="1"/>
    <col min="9479" max="9479" width="10" style="1" customWidth="1"/>
    <col min="9480" max="9480" width="4.85546875" style="1" customWidth="1"/>
    <col min="9481" max="9481" width="5.42578125" style="1" customWidth="1"/>
    <col min="9482" max="9482" width="5.140625" style="1" customWidth="1"/>
    <col min="9483" max="9483" width="5.28515625" style="1" customWidth="1"/>
    <col min="9484" max="9484" width="5.140625" style="1" customWidth="1"/>
    <col min="9485" max="9485" width="4.5703125" style="1" customWidth="1"/>
    <col min="9486" max="9486" width="8.42578125" style="1" customWidth="1"/>
    <col min="9487" max="9487" width="8.28515625" style="1" customWidth="1"/>
    <col min="9488" max="9488" width="8.85546875" style="1" customWidth="1"/>
    <col min="9489" max="9489" width="10" style="1" customWidth="1"/>
    <col min="9490" max="9490" width="10.42578125" style="1" customWidth="1"/>
    <col min="9491" max="9491" width="9.85546875" style="1" customWidth="1"/>
    <col min="9492" max="9492" width="3.5703125" style="1" customWidth="1"/>
    <col min="9493" max="9729" width="9.140625" style="1"/>
    <col min="9730" max="9730" width="3" style="1" customWidth="1"/>
    <col min="9731" max="9731" width="28.7109375" style="1" customWidth="1"/>
    <col min="9732" max="9732" width="5.42578125" style="1" customWidth="1"/>
    <col min="9733" max="9733" width="4.7109375" style="1" customWidth="1"/>
    <col min="9734" max="9734" width="5" style="1" customWidth="1"/>
    <col min="9735" max="9735" width="10" style="1" customWidth="1"/>
    <col min="9736" max="9736" width="4.85546875" style="1" customWidth="1"/>
    <col min="9737" max="9737" width="5.42578125" style="1" customWidth="1"/>
    <col min="9738" max="9738" width="5.140625" style="1" customWidth="1"/>
    <col min="9739" max="9739" width="5.28515625" style="1" customWidth="1"/>
    <col min="9740" max="9740" width="5.140625" style="1" customWidth="1"/>
    <col min="9741" max="9741" width="4.5703125" style="1" customWidth="1"/>
    <col min="9742" max="9742" width="8.42578125" style="1" customWidth="1"/>
    <col min="9743" max="9743" width="8.28515625" style="1" customWidth="1"/>
    <col min="9744" max="9744" width="8.85546875" style="1" customWidth="1"/>
    <col min="9745" max="9745" width="10" style="1" customWidth="1"/>
    <col min="9746" max="9746" width="10.42578125" style="1" customWidth="1"/>
    <col min="9747" max="9747" width="9.85546875" style="1" customWidth="1"/>
    <col min="9748" max="9748" width="3.5703125" style="1" customWidth="1"/>
    <col min="9749" max="9985" width="9.140625" style="1"/>
    <col min="9986" max="9986" width="3" style="1" customWidth="1"/>
    <col min="9987" max="9987" width="28.7109375" style="1" customWidth="1"/>
    <col min="9988" max="9988" width="5.42578125" style="1" customWidth="1"/>
    <col min="9989" max="9989" width="4.7109375" style="1" customWidth="1"/>
    <col min="9990" max="9990" width="5" style="1" customWidth="1"/>
    <col min="9991" max="9991" width="10" style="1" customWidth="1"/>
    <col min="9992" max="9992" width="4.85546875" style="1" customWidth="1"/>
    <col min="9993" max="9993" width="5.42578125" style="1" customWidth="1"/>
    <col min="9994" max="9994" width="5.140625" style="1" customWidth="1"/>
    <col min="9995" max="9995" width="5.28515625" style="1" customWidth="1"/>
    <col min="9996" max="9996" width="5.140625" style="1" customWidth="1"/>
    <col min="9997" max="9997" width="4.5703125" style="1" customWidth="1"/>
    <col min="9998" max="9998" width="8.42578125" style="1" customWidth="1"/>
    <col min="9999" max="9999" width="8.28515625" style="1" customWidth="1"/>
    <col min="10000" max="10000" width="8.85546875" style="1" customWidth="1"/>
    <col min="10001" max="10001" width="10" style="1" customWidth="1"/>
    <col min="10002" max="10002" width="10.42578125" style="1" customWidth="1"/>
    <col min="10003" max="10003" width="9.85546875" style="1" customWidth="1"/>
    <col min="10004" max="10004" width="3.5703125" style="1" customWidth="1"/>
    <col min="10005" max="10241" width="9.140625" style="1"/>
    <col min="10242" max="10242" width="3" style="1" customWidth="1"/>
    <col min="10243" max="10243" width="28.7109375" style="1" customWidth="1"/>
    <col min="10244" max="10244" width="5.42578125" style="1" customWidth="1"/>
    <col min="10245" max="10245" width="4.7109375" style="1" customWidth="1"/>
    <col min="10246" max="10246" width="5" style="1" customWidth="1"/>
    <col min="10247" max="10247" width="10" style="1" customWidth="1"/>
    <col min="10248" max="10248" width="4.85546875" style="1" customWidth="1"/>
    <col min="10249" max="10249" width="5.42578125" style="1" customWidth="1"/>
    <col min="10250" max="10250" width="5.140625" style="1" customWidth="1"/>
    <col min="10251" max="10251" width="5.28515625" style="1" customWidth="1"/>
    <col min="10252" max="10252" width="5.140625" style="1" customWidth="1"/>
    <col min="10253" max="10253" width="4.5703125" style="1" customWidth="1"/>
    <col min="10254" max="10254" width="8.42578125" style="1" customWidth="1"/>
    <col min="10255" max="10255" width="8.28515625" style="1" customWidth="1"/>
    <col min="10256" max="10256" width="8.85546875" style="1" customWidth="1"/>
    <col min="10257" max="10257" width="10" style="1" customWidth="1"/>
    <col min="10258" max="10258" width="10.42578125" style="1" customWidth="1"/>
    <col min="10259" max="10259" width="9.85546875" style="1" customWidth="1"/>
    <col min="10260" max="10260" width="3.5703125" style="1" customWidth="1"/>
    <col min="10261" max="10497" width="9.140625" style="1"/>
    <col min="10498" max="10498" width="3" style="1" customWidth="1"/>
    <col min="10499" max="10499" width="28.7109375" style="1" customWidth="1"/>
    <col min="10500" max="10500" width="5.42578125" style="1" customWidth="1"/>
    <col min="10501" max="10501" width="4.7109375" style="1" customWidth="1"/>
    <col min="10502" max="10502" width="5" style="1" customWidth="1"/>
    <col min="10503" max="10503" width="10" style="1" customWidth="1"/>
    <col min="10504" max="10504" width="4.85546875" style="1" customWidth="1"/>
    <col min="10505" max="10505" width="5.42578125" style="1" customWidth="1"/>
    <col min="10506" max="10506" width="5.140625" style="1" customWidth="1"/>
    <col min="10507" max="10507" width="5.28515625" style="1" customWidth="1"/>
    <col min="10508" max="10508" width="5.140625" style="1" customWidth="1"/>
    <col min="10509" max="10509" width="4.5703125" style="1" customWidth="1"/>
    <col min="10510" max="10510" width="8.42578125" style="1" customWidth="1"/>
    <col min="10511" max="10511" width="8.28515625" style="1" customWidth="1"/>
    <col min="10512" max="10512" width="8.85546875" style="1" customWidth="1"/>
    <col min="10513" max="10513" width="10" style="1" customWidth="1"/>
    <col min="10514" max="10514" width="10.42578125" style="1" customWidth="1"/>
    <col min="10515" max="10515" width="9.85546875" style="1" customWidth="1"/>
    <col min="10516" max="10516" width="3.5703125" style="1" customWidth="1"/>
    <col min="10517" max="10753" width="9.140625" style="1"/>
    <col min="10754" max="10754" width="3" style="1" customWidth="1"/>
    <col min="10755" max="10755" width="28.7109375" style="1" customWidth="1"/>
    <col min="10756" max="10756" width="5.42578125" style="1" customWidth="1"/>
    <col min="10757" max="10757" width="4.7109375" style="1" customWidth="1"/>
    <col min="10758" max="10758" width="5" style="1" customWidth="1"/>
    <col min="10759" max="10759" width="10" style="1" customWidth="1"/>
    <col min="10760" max="10760" width="4.85546875" style="1" customWidth="1"/>
    <col min="10761" max="10761" width="5.42578125" style="1" customWidth="1"/>
    <col min="10762" max="10762" width="5.140625" style="1" customWidth="1"/>
    <col min="10763" max="10763" width="5.28515625" style="1" customWidth="1"/>
    <col min="10764" max="10764" width="5.140625" style="1" customWidth="1"/>
    <col min="10765" max="10765" width="4.5703125" style="1" customWidth="1"/>
    <col min="10766" max="10766" width="8.42578125" style="1" customWidth="1"/>
    <col min="10767" max="10767" width="8.28515625" style="1" customWidth="1"/>
    <col min="10768" max="10768" width="8.85546875" style="1" customWidth="1"/>
    <col min="10769" max="10769" width="10" style="1" customWidth="1"/>
    <col min="10770" max="10770" width="10.42578125" style="1" customWidth="1"/>
    <col min="10771" max="10771" width="9.85546875" style="1" customWidth="1"/>
    <col min="10772" max="10772" width="3.5703125" style="1" customWidth="1"/>
    <col min="10773" max="11009" width="9.140625" style="1"/>
    <col min="11010" max="11010" width="3" style="1" customWidth="1"/>
    <col min="11011" max="11011" width="28.7109375" style="1" customWidth="1"/>
    <col min="11012" max="11012" width="5.42578125" style="1" customWidth="1"/>
    <col min="11013" max="11013" width="4.7109375" style="1" customWidth="1"/>
    <col min="11014" max="11014" width="5" style="1" customWidth="1"/>
    <col min="11015" max="11015" width="10" style="1" customWidth="1"/>
    <col min="11016" max="11016" width="4.85546875" style="1" customWidth="1"/>
    <col min="11017" max="11017" width="5.42578125" style="1" customWidth="1"/>
    <col min="11018" max="11018" width="5.140625" style="1" customWidth="1"/>
    <col min="11019" max="11019" width="5.28515625" style="1" customWidth="1"/>
    <col min="11020" max="11020" width="5.140625" style="1" customWidth="1"/>
    <col min="11021" max="11021" width="4.5703125" style="1" customWidth="1"/>
    <col min="11022" max="11022" width="8.42578125" style="1" customWidth="1"/>
    <col min="11023" max="11023" width="8.28515625" style="1" customWidth="1"/>
    <col min="11024" max="11024" width="8.85546875" style="1" customWidth="1"/>
    <col min="11025" max="11025" width="10" style="1" customWidth="1"/>
    <col min="11026" max="11026" width="10.42578125" style="1" customWidth="1"/>
    <col min="11027" max="11027" width="9.85546875" style="1" customWidth="1"/>
    <col min="11028" max="11028" width="3.5703125" style="1" customWidth="1"/>
    <col min="11029" max="11265" width="9.140625" style="1"/>
    <col min="11266" max="11266" width="3" style="1" customWidth="1"/>
    <col min="11267" max="11267" width="28.7109375" style="1" customWidth="1"/>
    <col min="11268" max="11268" width="5.42578125" style="1" customWidth="1"/>
    <col min="11269" max="11269" width="4.7109375" style="1" customWidth="1"/>
    <col min="11270" max="11270" width="5" style="1" customWidth="1"/>
    <col min="11271" max="11271" width="10" style="1" customWidth="1"/>
    <col min="11272" max="11272" width="4.85546875" style="1" customWidth="1"/>
    <col min="11273" max="11273" width="5.42578125" style="1" customWidth="1"/>
    <col min="11274" max="11274" width="5.140625" style="1" customWidth="1"/>
    <col min="11275" max="11275" width="5.28515625" style="1" customWidth="1"/>
    <col min="11276" max="11276" width="5.140625" style="1" customWidth="1"/>
    <col min="11277" max="11277" width="4.5703125" style="1" customWidth="1"/>
    <col min="11278" max="11278" width="8.42578125" style="1" customWidth="1"/>
    <col min="11279" max="11279" width="8.28515625" style="1" customWidth="1"/>
    <col min="11280" max="11280" width="8.85546875" style="1" customWidth="1"/>
    <col min="11281" max="11281" width="10" style="1" customWidth="1"/>
    <col min="11282" max="11282" width="10.42578125" style="1" customWidth="1"/>
    <col min="11283" max="11283" width="9.85546875" style="1" customWidth="1"/>
    <col min="11284" max="11284" width="3.5703125" style="1" customWidth="1"/>
    <col min="11285" max="11521" width="9.140625" style="1"/>
    <col min="11522" max="11522" width="3" style="1" customWidth="1"/>
    <col min="11523" max="11523" width="28.7109375" style="1" customWidth="1"/>
    <col min="11524" max="11524" width="5.42578125" style="1" customWidth="1"/>
    <col min="11525" max="11525" width="4.7109375" style="1" customWidth="1"/>
    <col min="11526" max="11526" width="5" style="1" customWidth="1"/>
    <col min="11527" max="11527" width="10" style="1" customWidth="1"/>
    <col min="11528" max="11528" width="4.85546875" style="1" customWidth="1"/>
    <col min="11529" max="11529" width="5.42578125" style="1" customWidth="1"/>
    <col min="11530" max="11530" width="5.140625" style="1" customWidth="1"/>
    <col min="11531" max="11531" width="5.28515625" style="1" customWidth="1"/>
    <col min="11532" max="11532" width="5.140625" style="1" customWidth="1"/>
    <col min="11533" max="11533" width="4.5703125" style="1" customWidth="1"/>
    <col min="11534" max="11534" width="8.42578125" style="1" customWidth="1"/>
    <col min="11535" max="11535" width="8.28515625" style="1" customWidth="1"/>
    <col min="11536" max="11536" width="8.85546875" style="1" customWidth="1"/>
    <col min="11537" max="11537" width="10" style="1" customWidth="1"/>
    <col min="11538" max="11538" width="10.42578125" style="1" customWidth="1"/>
    <col min="11539" max="11539" width="9.85546875" style="1" customWidth="1"/>
    <col min="11540" max="11540" width="3.5703125" style="1" customWidth="1"/>
    <col min="11541" max="11777" width="9.140625" style="1"/>
    <col min="11778" max="11778" width="3" style="1" customWidth="1"/>
    <col min="11779" max="11779" width="28.7109375" style="1" customWidth="1"/>
    <col min="11780" max="11780" width="5.42578125" style="1" customWidth="1"/>
    <col min="11781" max="11781" width="4.7109375" style="1" customWidth="1"/>
    <col min="11782" max="11782" width="5" style="1" customWidth="1"/>
    <col min="11783" max="11783" width="10" style="1" customWidth="1"/>
    <col min="11784" max="11784" width="4.85546875" style="1" customWidth="1"/>
    <col min="11785" max="11785" width="5.42578125" style="1" customWidth="1"/>
    <col min="11786" max="11786" width="5.140625" style="1" customWidth="1"/>
    <col min="11787" max="11787" width="5.28515625" style="1" customWidth="1"/>
    <col min="11788" max="11788" width="5.140625" style="1" customWidth="1"/>
    <col min="11789" max="11789" width="4.5703125" style="1" customWidth="1"/>
    <col min="11790" max="11790" width="8.42578125" style="1" customWidth="1"/>
    <col min="11791" max="11791" width="8.28515625" style="1" customWidth="1"/>
    <col min="11792" max="11792" width="8.85546875" style="1" customWidth="1"/>
    <col min="11793" max="11793" width="10" style="1" customWidth="1"/>
    <col min="11794" max="11794" width="10.42578125" style="1" customWidth="1"/>
    <col min="11795" max="11795" width="9.85546875" style="1" customWidth="1"/>
    <col min="11796" max="11796" width="3.5703125" style="1" customWidth="1"/>
    <col min="11797" max="12033" width="9.140625" style="1"/>
    <col min="12034" max="12034" width="3" style="1" customWidth="1"/>
    <col min="12035" max="12035" width="28.7109375" style="1" customWidth="1"/>
    <col min="12036" max="12036" width="5.42578125" style="1" customWidth="1"/>
    <col min="12037" max="12037" width="4.7109375" style="1" customWidth="1"/>
    <col min="12038" max="12038" width="5" style="1" customWidth="1"/>
    <col min="12039" max="12039" width="10" style="1" customWidth="1"/>
    <col min="12040" max="12040" width="4.85546875" style="1" customWidth="1"/>
    <col min="12041" max="12041" width="5.42578125" style="1" customWidth="1"/>
    <col min="12042" max="12042" width="5.140625" style="1" customWidth="1"/>
    <col min="12043" max="12043" width="5.28515625" style="1" customWidth="1"/>
    <col min="12044" max="12044" width="5.140625" style="1" customWidth="1"/>
    <col min="12045" max="12045" width="4.5703125" style="1" customWidth="1"/>
    <col min="12046" max="12046" width="8.42578125" style="1" customWidth="1"/>
    <col min="12047" max="12047" width="8.28515625" style="1" customWidth="1"/>
    <col min="12048" max="12048" width="8.85546875" style="1" customWidth="1"/>
    <col min="12049" max="12049" width="10" style="1" customWidth="1"/>
    <col min="12050" max="12050" width="10.42578125" style="1" customWidth="1"/>
    <col min="12051" max="12051" width="9.85546875" style="1" customWidth="1"/>
    <col min="12052" max="12052" width="3.5703125" style="1" customWidth="1"/>
    <col min="12053" max="12289" width="9.140625" style="1"/>
    <col min="12290" max="12290" width="3" style="1" customWidth="1"/>
    <col min="12291" max="12291" width="28.7109375" style="1" customWidth="1"/>
    <col min="12292" max="12292" width="5.42578125" style="1" customWidth="1"/>
    <col min="12293" max="12293" width="4.7109375" style="1" customWidth="1"/>
    <col min="12294" max="12294" width="5" style="1" customWidth="1"/>
    <col min="12295" max="12295" width="10" style="1" customWidth="1"/>
    <col min="12296" max="12296" width="4.85546875" style="1" customWidth="1"/>
    <col min="12297" max="12297" width="5.42578125" style="1" customWidth="1"/>
    <col min="12298" max="12298" width="5.140625" style="1" customWidth="1"/>
    <col min="12299" max="12299" width="5.28515625" style="1" customWidth="1"/>
    <col min="12300" max="12300" width="5.140625" style="1" customWidth="1"/>
    <col min="12301" max="12301" width="4.5703125" style="1" customWidth="1"/>
    <col min="12302" max="12302" width="8.42578125" style="1" customWidth="1"/>
    <col min="12303" max="12303" width="8.28515625" style="1" customWidth="1"/>
    <col min="12304" max="12304" width="8.85546875" style="1" customWidth="1"/>
    <col min="12305" max="12305" width="10" style="1" customWidth="1"/>
    <col min="12306" max="12306" width="10.42578125" style="1" customWidth="1"/>
    <col min="12307" max="12307" width="9.85546875" style="1" customWidth="1"/>
    <col min="12308" max="12308" width="3.5703125" style="1" customWidth="1"/>
    <col min="12309" max="12545" width="9.140625" style="1"/>
    <col min="12546" max="12546" width="3" style="1" customWidth="1"/>
    <col min="12547" max="12547" width="28.7109375" style="1" customWidth="1"/>
    <col min="12548" max="12548" width="5.42578125" style="1" customWidth="1"/>
    <col min="12549" max="12549" width="4.7109375" style="1" customWidth="1"/>
    <col min="12550" max="12550" width="5" style="1" customWidth="1"/>
    <col min="12551" max="12551" width="10" style="1" customWidth="1"/>
    <col min="12552" max="12552" width="4.85546875" style="1" customWidth="1"/>
    <col min="12553" max="12553" width="5.42578125" style="1" customWidth="1"/>
    <col min="12554" max="12554" width="5.140625" style="1" customWidth="1"/>
    <col min="12555" max="12555" width="5.28515625" style="1" customWidth="1"/>
    <col min="12556" max="12556" width="5.140625" style="1" customWidth="1"/>
    <col min="12557" max="12557" width="4.5703125" style="1" customWidth="1"/>
    <col min="12558" max="12558" width="8.42578125" style="1" customWidth="1"/>
    <col min="12559" max="12559" width="8.28515625" style="1" customWidth="1"/>
    <col min="12560" max="12560" width="8.85546875" style="1" customWidth="1"/>
    <col min="12561" max="12561" width="10" style="1" customWidth="1"/>
    <col min="12562" max="12562" width="10.42578125" style="1" customWidth="1"/>
    <col min="12563" max="12563" width="9.85546875" style="1" customWidth="1"/>
    <col min="12564" max="12564" width="3.5703125" style="1" customWidth="1"/>
    <col min="12565" max="12801" width="9.140625" style="1"/>
    <col min="12802" max="12802" width="3" style="1" customWidth="1"/>
    <col min="12803" max="12803" width="28.7109375" style="1" customWidth="1"/>
    <col min="12804" max="12804" width="5.42578125" style="1" customWidth="1"/>
    <col min="12805" max="12805" width="4.7109375" style="1" customWidth="1"/>
    <col min="12806" max="12806" width="5" style="1" customWidth="1"/>
    <col min="12807" max="12807" width="10" style="1" customWidth="1"/>
    <col min="12808" max="12808" width="4.85546875" style="1" customWidth="1"/>
    <col min="12809" max="12809" width="5.42578125" style="1" customWidth="1"/>
    <col min="12810" max="12810" width="5.140625" style="1" customWidth="1"/>
    <col min="12811" max="12811" width="5.28515625" style="1" customWidth="1"/>
    <col min="12812" max="12812" width="5.140625" style="1" customWidth="1"/>
    <col min="12813" max="12813" width="4.5703125" style="1" customWidth="1"/>
    <col min="12814" max="12814" width="8.42578125" style="1" customWidth="1"/>
    <col min="12815" max="12815" width="8.28515625" style="1" customWidth="1"/>
    <col min="12816" max="12816" width="8.85546875" style="1" customWidth="1"/>
    <col min="12817" max="12817" width="10" style="1" customWidth="1"/>
    <col min="12818" max="12818" width="10.42578125" style="1" customWidth="1"/>
    <col min="12819" max="12819" width="9.85546875" style="1" customWidth="1"/>
    <col min="12820" max="12820" width="3.5703125" style="1" customWidth="1"/>
    <col min="12821" max="13057" width="9.140625" style="1"/>
    <col min="13058" max="13058" width="3" style="1" customWidth="1"/>
    <col min="13059" max="13059" width="28.7109375" style="1" customWidth="1"/>
    <col min="13060" max="13060" width="5.42578125" style="1" customWidth="1"/>
    <col min="13061" max="13061" width="4.7109375" style="1" customWidth="1"/>
    <col min="13062" max="13062" width="5" style="1" customWidth="1"/>
    <col min="13063" max="13063" width="10" style="1" customWidth="1"/>
    <col min="13064" max="13064" width="4.85546875" style="1" customWidth="1"/>
    <col min="13065" max="13065" width="5.42578125" style="1" customWidth="1"/>
    <col min="13066" max="13066" width="5.140625" style="1" customWidth="1"/>
    <col min="13067" max="13067" width="5.28515625" style="1" customWidth="1"/>
    <col min="13068" max="13068" width="5.140625" style="1" customWidth="1"/>
    <col min="13069" max="13069" width="4.5703125" style="1" customWidth="1"/>
    <col min="13070" max="13070" width="8.42578125" style="1" customWidth="1"/>
    <col min="13071" max="13071" width="8.28515625" style="1" customWidth="1"/>
    <col min="13072" max="13072" width="8.85546875" style="1" customWidth="1"/>
    <col min="13073" max="13073" width="10" style="1" customWidth="1"/>
    <col min="13074" max="13074" width="10.42578125" style="1" customWidth="1"/>
    <col min="13075" max="13075" width="9.85546875" style="1" customWidth="1"/>
    <col min="13076" max="13076" width="3.5703125" style="1" customWidth="1"/>
    <col min="13077" max="13313" width="9.140625" style="1"/>
    <col min="13314" max="13314" width="3" style="1" customWidth="1"/>
    <col min="13315" max="13315" width="28.7109375" style="1" customWidth="1"/>
    <col min="13316" max="13316" width="5.42578125" style="1" customWidth="1"/>
    <col min="13317" max="13317" width="4.7109375" style="1" customWidth="1"/>
    <col min="13318" max="13318" width="5" style="1" customWidth="1"/>
    <col min="13319" max="13319" width="10" style="1" customWidth="1"/>
    <col min="13320" max="13320" width="4.85546875" style="1" customWidth="1"/>
    <col min="13321" max="13321" width="5.42578125" style="1" customWidth="1"/>
    <col min="13322" max="13322" width="5.140625" style="1" customWidth="1"/>
    <col min="13323" max="13323" width="5.28515625" style="1" customWidth="1"/>
    <col min="13324" max="13324" width="5.140625" style="1" customWidth="1"/>
    <col min="13325" max="13325" width="4.5703125" style="1" customWidth="1"/>
    <col min="13326" max="13326" width="8.42578125" style="1" customWidth="1"/>
    <col min="13327" max="13327" width="8.28515625" style="1" customWidth="1"/>
    <col min="13328" max="13328" width="8.85546875" style="1" customWidth="1"/>
    <col min="13329" max="13329" width="10" style="1" customWidth="1"/>
    <col min="13330" max="13330" width="10.42578125" style="1" customWidth="1"/>
    <col min="13331" max="13331" width="9.85546875" style="1" customWidth="1"/>
    <col min="13332" max="13332" width="3.5703125" style="1" customWidth="1"/>
    <col min="13333" max="13569" width="9.140625" style="1"/>
    <col min="13570" max="13570" width="3" style="1" customWidth="1"/>
    <col min="13571" max="13571" width="28.7109375" style="1" customWidth="1"/>
    <col min="13572" max="13572" width="5.42578125" style="1" customWidth="1"/>
    <col min="13573" max="13573" width="4.7109375" style="1" customWidth="1"/>
    <col min="13574" max="13574" width="5" style="1" customWidth="1"/>
    <col min="13575" max="13575" width="10" style="1" customWidth="1"/>
    <col min="13576" max="13576" width="4.85546875" style="1" customWidth="1"/>
    <col min="13577" max="13577" width="5.42578125" style="1" customWidth="1"/>
    <col min="13578" max="13578" width="5.140625" style="1" customWidth="1"/>
    <col min="13579" max="13579" width="5.28515625" style="1" customWidth="1"/>
    <col min="13580" max="13580" width="5.140625" style="1" customWidth="1"/>
    <col min="13581" max="13581" width="4.5703125" style="1" customWidth="1"/>
    <col min="13582" max="13582" width="8.42578125" style="1" customWidth="1"/>
    <col min="13583" max="13583" width="8.28515625" style="1" customWidth="1"/>
    <col min="13584" max="13584" width="8.85546875" style="1" customWidth="1"/>
    <col min="13585" max="13585" width="10" style="1" customWidth="1"/>
    <col min="13586" max="13586" width="10.42578125" style="1" customWidth="1"/>
    <col min="13587" max="13587" width="9.85546875" style="1" customWidth="1"/>
    <col min="13588" max="13588" width="3.5703125" style="1" customWidth="1"/>
    <col min="13589" max="13825" width="9.140625" style="1"/>
    <col min="13826" max="13826" width="3" style="1" customWidth="1"/>
    <col min="13827" max="13827" width="28.7109375" style="1" customWidth="1"/>
    <col min="13828" max="13828" width="5.42578125" style="1" customWidth="1"/>
    <col min="13829" max="13829" width="4.7109375" style="1" customWidth="1"/>
    <col min="13830" max="13830" width="5" style="1" customWidth="1"/>
    <col min="13831" max="13831" width="10" style="1" customWidth="1"/>
    <col min="13832" max="13832" width="4.85546875" style="1" customWidth="1"/>
    <col min="13833" max="13833" width="5.42578125" style="1" customWidth="1"/>
    <col min="13834" max="13834" width="5.140625" style="1" customWidth="1"/>
    <col min="13835" max="13835" width="5.28515625" style="1" customWidth="1"/>
    <col min="13836" max="13836" width="5.140625" style="1" customWidth="1"/>
    <col min="13837" max="13837" width="4.5703125" style="1" customWidth="1"/>
    <col min="13838" max="13838" width="8.42578125" style="1" customWidth="1"/>
    <col min="13839" max="13839" width="8.28515625" style="1" customWidth="1"/>
    <col min="13840" max="13840" width="8.85546875" style="1" customWidth="1"/>
    <col min="13841" max="13841" width="10" style="1" customWidth="1"/>
    <col min="13842" max="13842" width="10.42578125" style="1" customWidth="1"/>
    <col min="13843" max="13843" width="9.85546875" style="1" customWidth="1"/>
    <col min="13844" max="13844" width="3.5703125" style="1" customWidth="1"/>
    <col min="13845" max="14081" width="9.140625" style="1"/>
    <col min="14082" max="14082" width="3" style="1" customWidth="1"/>
    <col min="14083" max="14083" width="28.7109375" style="1" customWidth="1"/>
    <col min="14084" max="14084" width="5.42578125" style="1" customWidth="1"/>
    <col min="14085" max="14085" width="4.7109375" style="1" customWidth="1"/>
    <col min="14086" max="14086" width="5" style="1" customWidth="1"/>
    <col min="14087" max="14087" width="10" style="1" customWidth="1"/>
    <col min="14088" max="14088" width="4.85546875" style="1" customWidth="1"/>
    <col min="14089" max="14089" width="5.42578125" style="1" customWidth="1"/>
    <col min="14090" max="14090" width="5.140625" style="1" customWidth="1"/>
    <col min="14091" max="14091" width="5.28515625" style="1" customWidth="1"/>
    <col min="14092" max="14092" width="5.140625" style="1" customWidth="1"/>
    <col min="14093" max="14093" width="4.5703125" style="1" customWidth="1"/>
    <col min="14094" max="14094" width="8.42578125" style="1" customWidth="1"/>
    <col min="14095" max="14095" width="8.28515625" style="1" customWidth="1"/>
    <col min="14096" max="14096" width="8.85546875" style="1" customWidth="1"/>
    <col min="14097" max="14097" width="10" style="1" customWidth="1"/>
    <col min="14098" max="14098" width="10.42578125" style="1" customWidth="1"/>
    <col min="14099" max="14099" width="9.85546875" style="1" customWidth="1"/>
    <col min="14100" max="14100" width="3.5703125" style="1" customWidth="1"/>
    <col min="14101" max="14337" width="9.140625" style="1"/>
    <col min="14338" max="14338" width="3" style="1" customWidth="1"/>
    <col min="14339" max="14339" width="28.7109375" style="1" customWidth="1"/>
    <col min="14340" max="14340" width="5.42578125" style="1" customWidth="1"/>
    <col min="14341" max="14341" width="4.7109375" style="1" customWidth="1"/>
    <col min="14342" max="14342" width="5" style="1" customWidth="1"/>
    <col min="14343" max="14343" width="10" style="1" customWidth="1"/>
    <col min="14344" max="14344" width="4.85546875" style="1" customWidth="1"/>
    <col min="14345" max="14345" width="5.42578125" style="1" customWidth="1"/>
    <col min="14346" max="14346" width="5.140625" style="1" customWidth="1"/>
    <col min="14347" max="14347" width="5.28515625" style="1" customWidth="1"/>
    <col min="14348" max="14348" width="5.140625" style="1" customWidth="1"/>
    <col min="14349" max="14349" width="4.5703125" style="1" customWidth="1"/>
    <col min="14350" max="14350" width="8.42578125" style="1" customWidth="1"/>
    <col min="14351" max="14351" width="8.28515625" style="1" customWidth="1"/>
    <col min="14352" max="14352" width="8.85546875" style="1" customWidth="1"/>
    <col min="14353" max="14353" width="10" style="1" customWidth="1"/>
    <col min="14354" max="14354" width="10.42578125" style="1" customWidth="1"/>
    <col min="14355" max="14355" width="9.85546875" style="1" customWidth="1"/>
    <col min="14356" max="14356" width="3.5703125" style="1" customWidth="1"/>
    <col min="14357" max="14593" width="9.140625" style="1"/>
    <col min="14594" max="14594" width="3" style="1" customWidth="1"/>
    <col min="14595" max="14595" width="28.7109375" style="1" customWidth="1"/>
    <col min="14596" max="14596" width="5.42578125" style="1" customWidth="1"/>
    <col min="14597" max="14597" width="4.7109375" style="1" customWidth="1"/>
    <col min="14598" max="14598" width="5" style="1" customWidth="1"/>
    <col min="14599" max="14599" width="10" style="1" customWidth="1"/>
    <col min="14600" max="14600" width="4.85546875" style="1" customWidth="1"/>
    <col min="14601" max="14601" width="5.42578125" style="1" customWidth="1"/>
    <col min="14602" max="14602" width="5.140625" style="1" customWidth="1"/>
    <col min="14603" max="14603" width="5.28515625" style="1" customWidth="1"/>
    <col min="14604" max="14604" width="5.140625" style="1" customWidth="1"/>
    <col min="14605" max="14605" width="4.5703125" style="1" customWidth="1"/>
    <col min="14606" max="14606" width="8.42578125" style="1" customWidth="1"/>
    <col min="14607" max="14607" width="8.28515625" style="1" customWidth="1"/>
    <col min="14608" max="14608" width="8.85546875" style="1" customWidth="1"/>
    <col min="14609" max="14609" width="10" style="1" customWidth="1"/>
    <col min="14610" max="14610" width="10.42578125" style="1" customWidth="1"/>
    <col min="14611" max="14611" width="9.85546875" style="1" customWidth="1"/>
    <col min="14612" max="14612" width="3.5703125" style="1" customWidth="1"/>
    <col min="14613" max="14849" width="9.140625" style="1"/>
    <col min="14850" max="14850" width="3" style="1" customWidth="1"/>
    <col min="14851" max="14851" width="28.7109375" style="1" customWidth="1"/>
    <col min="14852" max="14852" width="5.42578125" style="1" customWidth="1"/>
    <col min="14853" max="14853" width="4.7109375" style="1" customWidth="1"/>
    <col min="14854" max="14854" width="5" style="1" customWidth="1"/>
    <col min="14855" max="14855" width="10" style="1" customWidth="1"/>
    <col min="14856" max="14856" width="4.85546875" style="1" customWidth="1"/>
    <col min="14857" max="14857" width="5.42578125" style="1" customWidth="1"/>
    <col min="14858" max="14858" width="5.140625" style="1" customWidth="1"/>
    <col min="14859" max="14859" width="5.28515625" style="1" customWidth="1"/>
    <col min="14860" max="14860" width="5.140625" style="1" customWidth="1"/>
    <col min="14861" max="14861" width="4.5703125" style="1" customWidth="1"/>
    <col min="14862" max="14862" width="8.42578125" style="1" customWidth="1"/>
    <col min="14863" max="14863" width="8.28515625" style="1" customWidth="1"/>
    <col min="14864" max="14864" width="8.85546875" style="1" customWidth="1"/>
    <col min="14865" max="14865" width="10" style="1" customWidth="1"/>
    <col min="14866" max="14866" width="10.42578125" style="1" customWidth="1"/>
    <col min="14867" max="14867" width="9.85546875" style="1" customWidth="1"/>
    <col min="14868" max="14868" width="3.5703125" style="1" customWidth="1"/>
    <col min="14869" max="15105" width="9.140625" style="1"/>
    <col min="15106" max="15106" width="3" style="1" customWidth="1"/>
    <col min="15107" max="15107" width="28.7109375" style="1" customWidth="1"/>
    <col min="15108" max="15108" width="5.42578125" style="1" customWidth="1"/>
    <col min="15109" max="15109" width="4.7109375" style="1" customWidth="1"/>
    <col min="15110" max="15110" width="5" style="1" customWidth="1"/>
    <col min="15111" max="15111" width="10" style="1" customWidth="1"/>
    <col min="15112" max="15112" width="4.85546875" style="1" customWidth="1"/>
    <col min="15113" max="15113" width="5.42578125" style="1" customWidth="1"/>
    <col min="15114" max="15114" width="5.140625" style="1" customWidth="1"/>
    <col min="15115" max="15115" width="5.28515625" style="1" customWidth="1"/>
    <col min="15116" max="15116" width="5.140625" style="1" customWidth="1"/>
    <col min="15117" max="15117" width="4.5703125" style="1" customWidth="1"/>
    <col min="15118" max="15118" width="8.42578125" style="1" customWidth="1"/>
    <col min="15119" max="15119" width="8.28515625" style="1" customWidth="1"/>
    <col min="15120" max="15120" width="8.85546875" style="1" customWidth="1"/>
    <col min="15121" max="15121" width="10" style="1" customWidth="1"/>
    <col min="15122" max="15122" width="10.42578125" style="1" customWidth="1"/>
    <col min="15123" max="15123" width="9.85546875" style="1" customWidth="1"/>
    <col min="15124" max="15124" width="3.5703125" style="1" customWidth="1"/>
    <col min="15125" max="15361" width="9.140625" style="1"/>
    <col min="15362" max="15362" width="3" style="1" customWidth="1"/>
    <col min="15363" max="15363" width="28.7109375" style="1" customWidth="1"/>
    <col min="15364" max="15364" width="5.42578125" style="1" customWidth="1"/>
    <col min="15365" max="15365" width="4.7109375" style="1" customWidth="1"/>
    <col min="15366" max="15366" width="5" style="1" customWidth="1"/>
    <col min="15367" max="15367" width="10" style="1" customWidth="1"/>
    <col min="15368" max="15368" width="4.85546875" style="1" customWidth="1"/>
    <col min="15369" max="15369" width="5.42578125" style="1" customWidth="1"/>
    <col min="15370" max="15370" width="5.140625" style="1" customWidth="1"/>
    <col min="15371" max="15371" width="5.28515625" style="1" customWidth="1"/>
    <col min="15372" max="15372" width="5.140625" style="1" customWidth="1"/>
    <col min="15373" max="15373" width="4.5703125" style="1" customWidth="1"/>
    <col min="15374" max="15374" width="8.42578125" style="1" customWidth="1"/>
    <col min="15375" max="15375" width="8.28515625" style="1" customWidth="1"/>
    <col min="15376" max="15376" width="8.85546875" style="1" customWidth="1"/>
    <col min="15377" max="15377" width="10" style="1" customWidth="1"/>
    <col min="15378" max="15378" width="10.42578125" style="1" customWidth="1"/>
    <col min="15379" max="15379" width="9.85546875" style="1" customWidth="1"/>
    <col min="15380" max="15380" width="3.5703125" style="1" customWidth="1"/>
    <col min="15381" max="15617" width="9.140625" style="1"/>
    <col min="15618" max="15618" width="3" style="1" customWidth="1"/>
    <col min="15619" max="15619" width="28.7109375" style="1" customWidth="1"/>
    <col min="15620" max="15620" width="5.42578125" style="1" customWidth="1"/>
    <col min="15621" max="15621" width="4.7109375" style="1" customWidth="1"/>
    <col min="15622" max="15622" width="5" style="1" customWidth="1"/>
    <col min="15623" max="15623" width="10" style="1" customWidth="1"/>
    <col min="15624" max="15624" width="4.85546875" style="1" customWidth="1"/>
    <col min="15625" max="15625" width="5.42578125" style="1" customWidth="1"/>
    <col min="15626" max="15626" width="5.140625" style="1" customWidth="1"/>
    <col min="15627" max="15627" width="5.28515625" style="1" customWidth="1"/>
    <col min="15628" max="15628" width="5.140625" style="1" customWidth="1"/>
    <col min="15629" max="15629" width="4.5703125" style="1" customWidth="1"/>
    <col min="15630" max="15630" width="8.42578125" style="1" customWidth="1"/>
    <col min="15631" max="15631" width="8.28515625" style="1" customWidth="1"/>
    <col min="15632" max="15632" width="8.85546875" style="1" customWidth="1"/>
    <col min="15633" max="15633" width="10" style="1" customWidth="1"/>
    <col min="15634" max="15634" width="10.42578125" style="1" customWidth="1"/>
    <col min="15635" max="15635" width="9.85546875" style="1" customWidth="1"/>
    <col min="15636" max="15636" width="3.5703125" style="1" customWidth="1"/>
    <col min="15637" max="15873" width="9.140625" style="1"/>
    <col min="15874" max="15874" width="3" style="1" customWidth="1"/>
    <col min="15875" max="15875" width="28.7109375" style="1" customWidth="1"/>
    <col min="15876" max="15876" width="5.42578125" style="1" customWidth="1"/>
    <col min="15877" max="15877" width="4.7109375" style="1" customWidth="1"/>
    <col min="15878" max="15878" width="5" style="1" customWidth="1"/>
    <col min="15879" max="15879" width="10" style="1" customWidth="1"/>
    <col min="15880" max="15880" width="4.85546875" style="1" customWidth="1"/>
    <col min="15881" max="15881" width="5.42578125" style="1" customWidth="1"/>
    <col min="15882" max="15882" width="5.140625" style="1" customWidth="1"/>
    <col min="15883" max="15883" width="5.28515625" style="1" customWidth="1"/>
    <col min="15884" max="15884" width="5.140625" style="1" customWidth="1"/>
    <col min="15885" max="15885" width="4.5703125" style="1" customWidth="1"/>
    <col min="15886" max="15886" width="8.42578125" style="1" customWidth="1"/>
    <col min="15887" max="15887" width="8.28515625" style="1" customWidth="1"/>
    <col min="15888" max="15888" width="8.85546875" style="1" customWidth="1"/>
    <col min="15889" max="15889" width="10" style="1" customWidth="1"/>
    <col min="15890" max="15890" width="10.42578125" style="1" customWidth="1"/>
    <col min="15891" max="15891" width="9.85546875" style="1" customWidth="1"/>
    <col min="15892" max="15892" width="3.5703125" style="1" customWidth="1"/>
    <col min="15893" max="16129" width="9.140625" style="1"/>
    <col min="16130" max="16130" width="3" style="1" customWidth="1"/>
    <col min="16131" max="16131" width="28.7109375" style="1" customWidth="1"/>
    <col min="16132" max="16132" width="5.42578125" style="1" customWidth="1"/>
    <col min="16133" max="16133" width="4.7109375" style="1" customWidth="1"/>
    <col min="16134" max="16134" width="5" style="1" customWidth="1"/>
    <col min="16135" max="16135" width="10" style="1" customWidth="1"/>
    <col min="16136" max="16136" width="4.85546875" style="1" customWidth="1"/>
    <col min="16137" max="16137" width="5.42578125" style="1" customWidth="1"/>
    <col min="16138" max="16138" width="5.140625" style="1" customWidth="1"/>
    <col min="16139" max="16139" width="5.28515625" style="1" customWidth="1"/>
    <col min="16140" max="16140" width="5.140625" style="1" customWidth="1"/>
    <col min="16141" max="16141" width="4.5703125" style="1" customWidth="1"/>
    <col min="16142" max="16142" width="8.42578125" style="1" customWidth="1"/>
    <col min="16143" max="16143" width="8.28515625" style="1" customWidth="1"/>
    <col min="16144" max="16144" width="8.85546875" style="1" customWidth="1"/>
    <col min="16145" max="16145" width="10" style="1" customWidth="1"/>
    <col min="16146" max="16146" width="10.42578125" style="1" customWidth="1"/>
    <col min="16147" max="16147" width="9.85546875" style="1" customWidth="1"/>
    <col min="16148" max="16148" width="3.5703125" style="1" customWidth="1"/>
    <col min="16149" max="16384" width="9.140625" style="1"/>
  </cols>
  <sheetData>
    <row r="3" spans="1:21" ht="18" customHeight="1" x14ac:dyDescent="0.3">
      <c r="A3" s="250" t="s">
        <v>69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U3" s="246"/>
    </row>
    <row r="4" spans="1:21" ht="15.95" customHeight="1" x14ac:dyDescent="0.2">
      <c r="U4" s="246"/>
    </row>
    <row r="5" spans="1:21" s="4" customFormat="1" ht="15.95" customHeight="1" x14ac:dyDescent="0.2">
      <c r="A5" s="237" t="s">
        <v>23</v>
      </c>
      <c r="B5" s="237" t="s">
        <v>24</v>
      </c>
      <c r="C5" s="2" t="s">
        <v>4</v>
      </c>
      <c r="D5" s="2" t="s">
        <v>25</v>
      </c>
      <c r="E5" s="240" t="s">
        <v>26</v>
      </c>
      <c r="F5" s="242"/>
      <c r="G5" s="241"/>
      <c r="H5" s="240" t="s">
        <v>28</v>
      </c>
      <c r="I5" s="242"/>
      <c r="J5" s="241"/>
      <c r="K5" s="240" t="s">
        <v>29</v>
      </c>
      <c r="L5" s="242"/>
      <c r="M5" s="241"/>
      <c r="N5" s="240" t="s">
        <v>94</v>
      </c>
      <c r="O5" s="242"/>
      <c r="P5" s="241"/>
      <c r="Q5" s="242" t="s">
        <v>95</v>
      </c>
      <c r="R5" s="242"/>
      <c r="S5" s="241"/>
      <c r="T5" s="3" t="s">
        <v>30</v>
      </c>
      <c r="U5" s="246"/>
    </row>
    <row r="6" spans="1:21" s="4" customFormat="1" ht="15.95" customHeight="1" x14ac:dyDescent="0.2">
      <c r="A6" s="238"/>
      <c r="B6" s="238"/>
      <c r="C6" s="5" t="s">
        <v>5</v>
      </c>
      <c r="D6" s="5" t="s">
        <v>27</v>
      </c>
      <c r="E6" s="243" t="s">
        <v>31</v>
      </c>
      <c r="F6" s="245"/>
      <c r="G6" s="244"/>
      <c r="H6" s="243" t="s">
        <v>32</v>
      </c>
      <c r="I6" s="245"/>
      <c r="J6" s="244"/>
      <c r="K6" s="243" t="s">
        <v>0</v>
      </c>
      <c r="L6" s="245"/>
      <c r="M6" s="244"/>
      <c r="N6" s="173"/>
      <c r="O6" s="169"/>
      <c r="P6" s="187"/>
      <c r="Q6" s="169"/>
      <c r="R6" s="169"/>
      <c r="S6" s="187"/>
      <c r="T6" s="6" t="s">
        <v>33</v>
      </c>
      <c r="U6" s="246"/>
    </row>
    <row r="7" spans="1:21" s="4" customFormat="1" ht="15.95" customHeight="1" x14ac:dyDescent="0.2">
      <c r="A7" s="238"/>
      <c r="B7" s="238"/>
      <c r="C7" s="10"/>
      <c r="D7" s="148"/>
      <c r="E7" s="247"/>
      <c r="F7" s="248"/>
      <c r="G7" s="249"/>
      <c r="H7" s="247" t="s">
        <v>19</v>
      </c>
      <c r="I7" s="248"/>
      <c r="J7" s="249"/>
      <c r="K7" s="142"/>
      <c r="L7" s="143"/>
      <c r="M7" s="144"/>
      <c r="N7" s="174"/>
      <c r="O7" s="184"/>
      <c r="P7" s="188"/>
      <c r="Q7" s="184"/>
      <c r="R7" s="184"/>
      <c r="S7" s="188"/>
      <c r="T7" s="6"/>
      <c r="U7" s="246"/>
    </row>
    <row r="8" spans="1:21" s="4" customFormat="1" ht="15.95" customHeight="1" x14ac:dyDescent="0.2">
      <c r="A8" s="238"/>
      <c r="B8" s="238"/>
      <c r="D8" s="14"/>
      <c r="E8" s="3" t="s">
        <v>34</v>
      </c>
      <c r="F8" s="156" t="s">
        <v>9</v>
      </c>
      <c r="G8" s="156" t="s">
        <v>93</v>
      </c>
      <c r="H8" s="237">
        <v>2564</v>
      </c>
      <c r="I8" s="237">
        <v>2565</v>
      </c>
      <c r="J8" s="237">
        <v>2566</v>
      </c>
      <c r="K8" s="237">
        <v>2564</v>
      </c>
      <c r="L8" s="237">
        <v>2565</v>
      </c>
      <c r="M8" s="237">
        <v>2566</v>
      </c>
      <c r="N8" s="253">
        <v>2564</v>
      </c>
      <c r="O8" s="253">
        <v>2565</v>
      </c>
      <c r="P8" s="253">
        <v>2566</v>
      </c>
      <c r="Q8" s="253">
        <v>2564</v>
      </c>
      <c r="R8" s="253">
        <v>2565</v>
      </c>
      <c r="S8" s="253">
        <v>2566</v>
      </c>
      <c r="T8" s="6"/>
      <c r="U8" s="246"/>
    </row>
    <row r="9" spans="1:21" s="4" customFormat="1" ht="15.95" customHeight="1" x14ac:dyDescent="0.2">
      <c r="A9" s="239"/>
      <c r="B9" s="239"/>
      <c r="C9" s="16"/>
      <c r="D9" s="16"/>
      <c r="E9" s="17" t="s">
        <v>35</v>
      </c>
      <c r="F9" s="162" t="s">
        <v>36</v>
      </c>
      <c r="G9" s="162" t="s">
        <v>96</v>
      </c>
      <c r="H9" s="239"/>
      <c r="I9" s="239"/>
      <c r="J9" s="239"/>
      <c r="K9" s="239"/>
      <c r="L9" s="239"/>
      <c r="M9" s="239"/>
      <c r="N9" s="254"/>
      <c r="O9" s="254"/>
      <c r="P9" s="254"/>
      <c r="Q9" s="254"/>
      <c r="R9" s="254"/>
      <c r="S9" s="254"/>
      <c r="T9" s="17"/>
      <c r="U9" s="246"/>
    </row>
    <row r="10" spans="1:21" s="4" customFormat="1" ht="15.95" customHeight="1" x14ac:dyDescent="0.2">
      <c r="A10" s="3">
        <v>1</v>
      </c>
      <c r="B10" s="100" t="s">
        <v>55</v>
      </c>
      <c r="C10" s="98" t="s">
        <v>57</v>
      </c>
      <c r="D10" s="98">
        <v>1</v>
      </c>
      <c r="E10" s="3">
        <v>1</v>
      </c>
      <c r="F10" s="200">
        <v>422640</v>
      </c>
      <c r="G10" s="163">
        <v>48000</v>
      </c>
      <c r="H10" s="3">
        <v>1</v>
      </c>
      <c r="I10" s="3">
        <v>1</v>
      </c>
      <c r="J10" s="3">
        <v>1</v>
      </c>
      <c r="K10" s="36" t="s">
        <v>1</v>
      </c>
      <c r="L10" s="36" t="s">
        <v>1</v>
      </c>
      <c r="M10" s="36" t="s">
        <v>1</v>
      </c>
      <c r="N10" s="163">
        <v>13080</v>
      </c>
      <c r="O10" s="163">
        <v>13200</v>
      </c>
      <c r="P10" s="189">
        <v>13320</v>
      </c>
      <c r="Q10" s="194">
        <f>F10+G10+N10</f>
        <v>483720</v>
      </c>
      <c r="R10" s="189">
        <f>Q10+O10</f>
        <v>496920</v>
      </c>
      <c r="S10" s="199">
        <f>R10+P10</f>
        <v>510240</v>
      </c>
      <c r="T10" s="39"/>
      <c r="U10" s="246"/>
    </row>
    <row r="11" spans="1:21" s="4" customFormat="1" ht="15.95" customHeight="1" x14ac:dyDescent="0.2">
      <c r="A11" s="6">
        <v>2</v>
      </c>
      <c r="B11" s="93" t="s">
        <v>56</v>
      </c>
      <c r="C11" s="77" t="s">
        <v>57</v>
      </c>
      <c r="D11" s="77">
        <v>1</v>
      </c>
      <c r="E11" s="6">
        <v>1</v>
      </c>
      <c r="F11" s="200">
        <v>376080</v>
      </c>
      <c r="G11" s="156">
        <v>42000</v>
      </c>
      <c r="H11" s="6">
        <v>1</v>
      </c>
      <c r="I11" s="6">
        <v>1</v>
      </c>
      <c r="J11" s="6">
        <v>1</v>
      </c>
      <c r="K11" s="41" t="s">
        <v>1</v>
      </c>
      <c r="L11" s="41" t="s">
        <v>1</v>
      </c>
      <c r="M11" s="41" t="s">
        <v>1</v>
      </c>
      <c r="N11" s="155">
        <v>13320</v>
      </c>
      <c r="O11" s="155">
        <v>13320</v>
      </c>
      <c r="P11" s="175">
        <v>13440</v>
      </c>
      <c r="Q11" s="97">
        <f t="shared" ref="Q11:Q27" si="0">F11+G11+N11</f>
        <v>431400</v>
      </c>
      <c r="R11" s="175">
        <f t="shared" ref="R11:S11" si="1">Q11+O11</f>
        <v>444720</v>
      </c>
      <c r="S11" s="197">
        <f t="shared" si="1"/>
        <v>458160</v>
      </c>
      <c r="T11" s="14"/>
      <c r="U11" s="246"/>
    </row>
    <row r="12" spans="1:21" s="4" customFormat="1" ht="15.95" customHeight="1" x14ac:dyDescent="0.2">
      <c r="A12" s="6"/>
      <c r="B12" s="91" t="s">
        <v>2</v>
      </c>
      <c r="C12" s="99"/>
      <c r="D12" s="99"/>
      <c r="E12" s="45"/>
      <c r="F12" s="156"/>
      <c r="G12" s="156"/>
      <c r="H12" s="6"/>
      <c r="I12" s="6"/>
      <c r="J12" s="6"/>
      <c r="K12" s="41"/>
      <c r="L12" s="41"/>
      <c r="M12" s="41"/>
      <c r="N12" s="175"/>
      <c r="O12" s="175"/>
      <c r="P12" s="175"/>
      <c r="Q12" s="155"/>
      <c r="R12" s="175"/>
      <c r="S12" s="197"/>
      <c r="T12" s="14"/>
      <c r="U12" s="246"/>
    </row>
    <row r="13" spans="1:21" s="4" customFormat="1" ht="15.95" customHeight="1" x14ac:dyDescent="0.2">
      <c r="A13" s="6">
        <v>3</v>
      </c>
      <c r="B13" s="101" t="s">
        <v>107</v>
      </c>
      <c r="C13" s="77" t="s">
        <v>57</v>
      </c>
      <c r="D13" s="77">
        <v>1</v>
      </c>
      <c r="E13" s="41" t="s">
        <v>1</v>
      </c>
      <c r="F13" s="200">
        <v>393600</v>
      </c>
      <c r="G13" s="156">
        <v>42000</v>
      </c>
      <c r="H13" s="6">
        <v>1</v>
      </c>
      <c r="I13" s="6">
        <v>1</v>
      </c>
      <c r="J13" s="6">
        <v>1</v>
      </c>
      <c r="K13" s="41" t="s">
        <v>1</v>
      </c>
      <c r="L13" s="41" t="s">
        <v>1</v>
      </c>
      <c r="M13" s="41" t="s">
        <v>1</v>
      </c>
      <c r="N13" s="155">
        <v>13620</v>
      </c>
      <c r="O13" s="156">
        <v>13620</v>
      </c>
      <c r="P13" s="175">
        <v>13620</v>
      </c>
      <c r="Q13" s="155">
        <f>F13+G13+N13</f>
        <v>449220</v>
      </c>
      <c r="R13" s="175">
        <f t="shared" ref="R13:S20" si="2">Q13+O13</f>
        <v>462840</v>
      </c>
      <c r="S13" s="197">
        <f t="shared" si="2"/>
        <v>476460</v>
      </c>
      <c r="T13" s="14"/>
      <c r="U13" s="246"/>
    </row>
    <row r="14" spans="1:21" s="4" customFormat="1" ht="15.95" customHeight="1" x14ac:dyDescent="0.2">
      <c r="A14" s="6">
        <v>4</v>
      </c>
      <c r="B14" s="101" t="s">
        <v>58</v>
      </c>
      <c r="C14" s="77" t="s">
        <v>59</v>
      </c>
      <c r="D14" s="77">
        <v>1</v>
      </c>
      <c r="E14" s="6">
        <v>1</v>
      </c>
      <c r="F14" s="201">
        <v>275760</v>
      </c>
      <c r="G14" s="208">
        <v>0</v>
      </c>
      <c r="H14" s="6">
        <v>1</v>
      </c>
      <c r="I14" s="6">
        <v>1</v>
      </c>
      <c r="J14" s="6">
        <v>1</v>
      </c>
      <c r="K14" s="41" t="s">
        <v>1</v>
      </c>
      <c r="L14" s="41" t="s">
        <v>1</v>
      </c>
      <c r="M14" s="41" t="s">
        <v>1</v>
      </c>
      <c r="N14" s="155">
        <v>8760</v>
      </c>
      <c r="O14" s="155">
        <v>9240</v>
      </c>
      <c r="P14" s="155">
        <v>9480</v>
      </c>
      <c r="Q14" s="155">
        <f>F14+G14+N14</f>
        <v>284520</v>
      </c>
      <c r="R14" s="175">
        <f t="shared" si="2"/>
        <v>293760</v>
      </c>
      <c r="S14" s="197">
        <f t="shared" si="2"/>
        <v>303240</v>
      </c>
      <c r="T14" s="14"/>
      <c r="U14" s="246"/>
    </row>
    <row r="15" spans="1:21" s="4" customFormat="1" ht="15.95" customHeight="1" x14ac:dyDescent="0.2">
      <c r="A15" s="6">
        <v>5</v>
      </c>
      <c r="B15" s="101" t="s">
        <v>80</v>
      </c>
      <c r="C15" s="77" t="s">
        <v>59</v>
      </c>
      <c r="D15" s="77">
        <v>1</v>
      </c>
      <c r="E15" s="6">
        <v>1</v>
      </c>
      <c r="F15" s="201">
        <v>214560</v>
      </c>
      <c r="G15" s="208">
        <v>0</v>
      </c>
      <c r="H15" s="6">
        <v>1</v>
      </c>
      <c r="I15" s="6">
        <v>1</v>
      </c>
      <c r="J15" s="6">
        <v>1</v>
      </c>
      <c r="K15" s="41" t="s">
        <v>1</v>
      </c>
      <c r="L15" s="41" t="s">
        <v>1</v>
      </c>
      <c r="M15" s="41" t="s">
        <v>1</v>
      </c>
      <c r="N15" s="156">
        <v>7680</v>
      </c>
      <c r="O15" s="156">
        <v>7680</v>
      </c>
      <c r="P15" s="155">
        <v>7680</v>
      </c>
      <c r="Q15" s="97">
        <f t="shared" si="0"/>
        <v>222240</v>
      </c>
      <c r="R15" s="175">
        <f t="shared" si="2"/>
        <v>229920</v>
      </c>
      <c r="S15" s="197">
        <f t="shared" si="2"/>
        <v>237600</v>
      </c>
      <c r="T15" s="14"/>
      <c r="U15" s="246"/>
    </row>
    <row r="16" spans="1:21" s="4" customFormat="1" ht="15.95" customHeight="1" x14ac:dyDescent="0.2">
      <c r="A16" s="6">
        <v>6</v>
      </c>
      <c r="B16" s="101" t="s">
        <v>60</v>
      </c>
      <c r="C16" s="77" t="s">
        <v>61</v>
      </c>
      <c r="D16" s="77">
        <v>1</v>
      </c>
      <c r="E16" s="6">
        <v>1</v>
      </c>
      <c r="F16" s="201">
        <v>362640</v>
      </c>
      <c r="G16" s="208">
        <v>0</v>
      </c>
      <c r="H16" s="41">
        <v>1</v>
      </c>
      <c r="I16" s="41">
        <v>1</v>
      </c>
      <c r="J16" s="41">
        <v>1</v>
      </c>
      <c r="K16" s="41" t="s">
        <v>1</v>
      </c>
      <c r="L16" s="41" t="s">
        <v>1</v>
      </c>
      <c r="M16" s="41" t="s">
        <v>1</v>
      </c>
      <c r="N16" s="176">
        <v>13440</v>
      </c>
      <c r="O16" s="185">
        <v>13320</v>
      </c>
      <c r="P16" s="185">
        <v>13320</v>
      </c>
      <c r="Q16" s="155">
        <f t="shared" si="0"/>
        <v>376080</v>
      </c>
      <c r="R16" s="175">
        <f t="shared" si="2"/>
        <v>389400</v>
      </c>
      <c r="S16" s="197">
        <f t="shared" si="2"/>
        <v>402720</v>
      </c>
      <c r="T16" s="14"/>
      <c r="U16" s="246"/>
    </row>
    <row r="17" spans="1:21" s="4" customFormat="1" ht="15.95" customHeight="1" x14ac:dyDescent="0.2">
      <c r="A17" s="6">
        <v>7</v>
      </c>
      <c r="B17" s="71" t="s">
        <v>70</v>
      </c>
      <c r="C17" s="77" t="s">
        <v>71</v>
      </c>
      <c r="D17" s="77">
        <v>1</v>
      </c>
      <c r="E17" s="41" t="s">
        <v>1</v>
      </c>
      <c r="F17" s="201">
        <v>355320</v>
      </c>
      <c r="G17" s="208">
        <v>0</v>
      </c>
      <c r="H17" s="6">
        <v>1</v>
      </c>
      <c r="I17" s="6">
        <v>1</v>
      </c>
      <c r="J17" s="6">
        <v>1</v>
      </c>
      <c r="K17" s="41" t="s">
        <v>1</v>
      </c>
      <c r="L17" s="41" t="s">
        <v>1</v>
      </c>
      <c r="M17" s="41" t="s">
        <v>1</v>
      </c>
      <c r="N17" s="156">
        <v>12000</v>
      </c>
      <c r="O17" s="156">
        <v>12000</v>
      </c>
      <c r="P17" s="155">
        <v>12000</v>
      </c>
      <c r="Q17" s="155">
        <f t="shared" si="0"/>
        <v>367320</v>
      </c>
      <c r="R17" s="175">
        <f t="shared" si="2"/>
        <v>379320</v>
      </c>
      <c r="S17" s="197">
        <f t="shared" si="2"/>
        <v>391320</v>
      </c>
      <c r="T17" s="14"/>
      <c r="U17" s="246"/>
    </row>
    <row r="18" spans="1:21" s="4" customFormat="1" ht="15.95" customHeight="1" x14ac:dyDescent="0.2">
      <c r="A18" s="6">
        <v>8</v>
      </c>
      <c r="B18" s="101" t="s">
        <v>8</v>
      </c>
      <c r="C18" s="77" t="s">
        <v>59</v>
      </c>
      <c r="D18" s="77">
        <v>1</v>
      </c>
      <c r="E18" s="6">
        <v>1</v>
      </c>
      <c r="F18" s="201">
        <v>203280</v>
      </c>
      <c r="G18" s="208">
        <v>0</v>
      </c>
      <c r="H18" s="6">
        <v>1</v>
      </c>
      <c r="I18" s="6">
        <v>1</v>
      </c>
      <c r="J18" s="6">
        <v>1</v>
      </c>
      <c r="K18" s="41" t="s">
        <v>1</v>
      </c>
      <c r="L18" s="41" t="s">
        <v>1</v>
      </c>
      <c r="M18" s="41" t="s">
        <v>1</v>
      </c>
      <c r="N18" s="156">
        <v>7560</v>
      </c>
      <c r="O18" s="156">
        <v>7560</v>
      </c>
      <c r="P18" s="155">
        <v>7680</v>
      </c>
      <c r="Q18" s="155">
        <f t="shared" si="0"/>
        <v>210840</v>
      </c>
      <c r="R18" s="175">
        <f t="shared" si="2"/>
        <v>218400</v>
      </c>
      <c r="S18" s="197">
        <f t="shared" si="2"/>
        <v>226080</v>
      </c>
      <c r="T18" s="14"/>
      <c r="U18" s="246"/>
    </row>
    <row r="19" spans="1:21" s="4" customFormat="1" ht="15.95" customHeight="1" x14ac:dyDescent="0.2">
      <c r="A19" s="6">
        <v>9</v>
      </c>
      <c r="B19" s="101" t="s">
        <v>6</v>
      </c>
      <c r="C19" s="81" t="s">
        <v>61</v>
      </c>
      <c r="D19" s="150">
        <v>1</v>
      </c>
      <c r="E19" s="6">
        <v>1</v>
      </c>
      <c r="F19" s="201">
        <v>293880</v>
      </c>
      <c r="G19" s="208">
        <v>0</v>
      </c>
      <c r="H19" s="6">
        <v>1</v>
      </c>
      <c r="I19" s="6">
        <v>1</v>
      </c>
      <c r="J19" s="6">
        <v>1</v>
      </c>
      <c r="K19" s="41" t="s">
        <v>1</v>
      </c>
      <c r="L19" s="41" t="s">
        <v>1</v>
      </c>
      <c r="M19" s="41" t="s">
        <v>1</v>
      </c>
      <c r="N19" s="155">
        <v>11760</v>
      </c>
      <c r="O19" s="155">
        <v>11880</v>
      </c>
      <c r="P19" s="155">
        <v>12240</v>
      </c>
      <c r="Q19" s="155">
        <f t="shared" si="0"/>
        <v>305640</v>
      </c>
      <c r="R19" s="175">
        <f t="shared" si="2"/>
        <v>317520</v>
      </c>
      <c r="S19" s="197">
        <f t="shared" si="2"/>
        <v>329760</v>
      </c>
      <c r="T19" s="14"/>
      <c r="U19" s="246"/>
    </row>
    <row r="20" spans="1:21" s="4" customFormat="1" ht="15.95" customHeight="1" x14ac:dyDescent="0.2">
      <c r="A20" s="6">
        <v>10</v>
      </c>
      <c r="B20" s="101" t="s">
        <v>37</v>
      </c>
      <c r="C20" s="81" t="s">
        <v>64</v>
      </c>
      <c r="D20" s="150">
        <v>1</v>
      </c>
      <c r="E20" s="6">
        <v>1</v>
      </c>
      <c r="F20" s="201">
        <v>419880</v>
      </c>
      <c r="G20" s="208">
        <v>0</v>
      </c>
      <c r="H20" s="6">
        <v>1</v>
      </c>
      <c r="I20" s="6">
        <v>1</v>
      </c>
      <c r="J20" s="6">
        <v>1</v>
      </c>
      <c r="K20" s="41" t="s">
        <v>1</v>
      </c>
      <c r="L20" s="41" t="s">
        <v>1</v>
      </c>
      <c r="M20" s="41" t="s">
        <v>1</v>
      </c>
      <c r="N20" s="155">
        <v>13200</v>
      </c>
      <c r="O20" s="155">
        <v>13440</v>
      </c>
      <c r="P20" s="155">
        <v>14040</v>
      </c>
      <c r="Q20" s="155">
        <f t="shared" si="0"/>
        <v>433080</v>
      </c>
      <c r="R20" s="175">
        <f t="shared" si="2"/>
        <v>446520</v>
      </c>
      <c r="S20" s="197">
        <f t="shared" si="2"/>
        <v>460560</v>
      </c>
      <c r="T20" s="14"/>
      <c r="U20" s="246"/>
    </row>
    <row r="21" spans="1:21" s="4" customFormat="1" ht="15.95" customHeight="1" x14ac:dyDescent="0.2">
      <c r="A21" s="6"/>
      <c r="B21" s="102" t="s">
        <v>7</v>
      </c>
      <c r="C21" s="81"/>
      <c r="D21" s="150"/>
      <c r="E21" s="6"/>
      <c r="F21" s="156"/>
      <c r="G21" s="208"/>
      <c r="H21" s="41"/>
      <c r="I21" s="41"/>
      <c r="J21" s="41"/>
      <c r="K21" s="41"/>
      <c r="L21" s="41"/>
      <c r="M21" s="41"/>
      <c r="N21" s="168"/>
      <c r="O21" s="168"/>
      <c r="P21" s="185"/>
      <c r="Q21" s="155"/>
      <c r="R21" s="197"/>
      <c r="S21" s="197"/>
      <c r="T21" s="14"/>
      <c r="U21" s="246"/>
    </row>
    <row r="22" spans="1:21" s="4" customFormat="1" ht="15.95" customHeight="1" x14ac:dyDescent="0.2">
      <c r="A22" s="6">
        <v>11</v>
      </c>
      <c r="B22" s="101" t="s">
        <v>8</v>
      </c>
      <c r="C22" s="81"/>
      <c r="D22" s="150">
        <v>1</v>
      </c>
      <c r="E22" s="6">
        <v>1</v>
      </c>
      <c r="F22" s="156">
        <v>262560</v>
      </c>
      <c r="G22" s="208">
        <v>0</v>
      </c>
      <c r="H22" s="6">
        <v>1</v>
      </c>
      <c r="I22" s="6">
        <v>1</v>
      </c>
      <c r="J22" s="6">
        <v>1</v>
      </c>
      <c r="K22" s="41" t="s">
        <v>1</v>
      </c>
      <c r="L22" s="41" t="s">
        <v>1</v>
      </c>
      <c r="M22" s="41" t="s">
        <v>1</v>
      </c>
      <c r="N22" s="156">
        <v>8640</v>
      </c>
      <c r="O22" s="156">
        <v>8880</v>
      </c>
      <c r="P22" s="156">
        <v>8880</v>
      </c>
      <c r="Q22" s="155">
        <f t="shared" si="0"/>
        <v>271200</v>
      </c>
      <c r="R22" s="156">
        <v>240480</v>
      </c>
      <c r="S22" s="156">
        <v>249240</v>
      </c>
      <c r="T22" s="14"/>
      <c r="U22" s="246"/>
    </row>
    <row r="23" spans="1:21" s="4" customFormat="1" ht="15.95" customHeight="1" x14ac:dyDescent="0.2">
      <c r="A23" s="6"/>
      <c r="B23" s="102" t="s">
        <v>20</v>
      </c>
      <c r="C23" s="77"/>
      <c r="D23" s="77"/>
      <c r="E23" s="6"/>
      <c r="F23" s="156"/>
      <c r="G23" s="208"/>
      <c r="H23" s="6"/>
      <c r="I23" s="6"/>
      <c r="J23" s="6"/>
      <c r="K23" s="6"/>
      <c r="L23" s="6"/>
      <c r="M23" s="6"/>
      <c r="N23" s="175"/>
      <c r="O23" s="175"/>
      <c r="P23" s="175"/>
      <c r="Q23" s="155"/>
      <c r="R23" s="197"/>
      <c r="S23" s="197"/>
      <c r="T23" s="14"/>
      <c r="U23" s="246"/>
    </row>
    <row r="24" spans="1:21" s="4" customFormat="1" ht="15.95" customHeight="1" x14ac:dyDescent="0.2">
      <c r="A24" s="6">
        <v>12</v>
      </c>
      <c r="B24" s="101" t="s">
        <v>108</v>
      </c>
      <c r="C24" s="80"/>
      <c r="D24" s="80">
        <v>1</v>
      </c>
      <c r="E24" s="6">
        <v>1</v>
      </c>
      <c r="F24" s="156">
        <v>173640</v>
      </c>
      <c r="G24" s="208">
        <v>0</v>
      </c>
      <c r="H24" s="6">
        <v>1</v>
      </c>
      <c r="I24" s="6">
        <v>1</v>
      </c>
      <c r="J24" s="6">
        <v>1</v>
      </c>
      <c r="K24" s="41" t="s">
        <v>1</v>
      </c>
      <c r="L24" s="41" t="s">
        <v>1</v>
      </c>
      <c r="M24" s="41" t="s">
        <v>1</v>
      </c>
      <c r="N24" s="156">
        <v>6960</v>
      </c>
      <c r="O24" s="156">
        <v>7320</v>
      </c>
      <c r="P24" s="156">
        <v>7560</v>
      </c>
      <c r="Q24" s="155">
        <f t="shared" si="0"/>
        <v>180600</v>
      </c>
      <c r="R24" s="156">
        <f t="shared" ref="R24:S25" si="3">Q24+O24</f>
        <v>187920</v>
      </c>
      <c r="S24" s="156">
        <f t="shared" si="3"/>
        <v>195480</v>
      </c>
      <c r="T24" s="14"/>
      <c r="U24" s="246"/>
    </row>
    <row r="25" spans="1:21" s="4" customFormat="1" ht="15.95" customHeight="1" x14ac:dyDescent="0.2">
      <c r="A25" s="6">
        <v>13</v>
      </c>
      <c r="B25" s="101" t="s">
        <v>109</v>
      </c>
      <c r="C25" s="77"/>
      <c r="D25" s="77">
        <v>1</v>
      </c>
      <c r="E25" s="6">
        <v>1</v>
      </c>
      <c r="F25" s="156">
        <v>152760</v>
      </c>
      <c r="G25" s="208">
        <v>0</v>
      </c>
      <c r="H25" s="6">
        <v>1</v>
      </c>
      <c r="I25" s="6">
        <v>1</v>
      </c>
      <c r="J25" s="6">
        <v>1</v>
      </c>
      <c r="K25" s="41" t="s">
        <v>1</v>
      </c>
      <c r="L25" s="41" t="s">
        <v>1</v>
      </c>
      <c r="M25" s="41" t="s">
        <v>1</v>
      </c>
      <c r="N25" s="156">
        <v>6120</v>
      </c>
      <c r="O25" s="156">
        <v>6360</v>
      </c>
      <c r="P25" s="156">
        <v>6720</v>
      </c>
      <c r="Q25" s="155">
        <f t="shared" si="0"/>
        <v>158880</v>
      </c>
      <c r="R25" s="156">
        <f t="shared" si="3"/>
        <v>165240</v>
      </c>
      <c r="S25" s="156">
        <f t="shared" si="3"/>
        <v>171960</v>
      </c>
      <c r="T25" s="14"/>
      <c r="U25" s="246"/>
    </row>
    <row r="26" spans="1:21" s="4" customFormat="1" ht="15.95" customHeight="1" x14ac:dyDescent="0.2">
      <c r="A26" s="6"/>
      <c r="B26" s="102" t="s">
        <v>21</v>
      </c>
      <c r="C26" s="80"/>
      <c r="D26" s="80"/>
      <c r="E26" s="6"/>
      <c r="F26" s="156"/>
      <c r="G26" s="208"/>
      <c r="H26" s="6"/>
      <c r="I26" s="6"/>
      <c r="J26" s="6"/>
      <c r="K26" s="41"/>
      <c r="L26" s="41"/>
      <c r="M26" s="41"/>
      <c r="N26" s="156"/>
      <c r="O26" s="156"/>
      <c r="P26" s="175"/>
      <c r="Q26" s="155"/>
      <c r="R26" s="197"/>
      <c r="S26" s="197"/>
      <c r="T26" s="14"/>
      <c r="U26" s="246"/>
    </row>
    <row r="27" spans="1:21" s="4" customFormat="1" ht="15.95" customHeight="1" x14ac:dyDescent="0.2">
      <c r="A27" s="6">
        <v>14</v>
      </c>
      <c r="B27" s="101" t="s">
        <v>17</v>
      </c>
      <c r="C27" s="80"/>
      <c r="D27" s="80">
        <v>6</v>
      </c>
      <c r="E27" s="6">
        <v>5</v>
      </c>
      <c r="F27" s="156">
        <v>648000</v>
      </c>
      <c r="G27" s="208">
        <v>0</v>
      </c>
      <c r="H27" s="6">
        <v>6</v>
      </c>
      <c r="I27" s="6">
        <v>6</v>
      </c>
      <c r="J27" s="6">
        <v>6</v>
      </c>
      <c r="K27" s="6" t="s">
        <v>1</v>
      </c>
      <c r="L27" s="41" t="s">
        <v>1</v>
      </c>
      <c r="M27" s="41" t="s">
        <v>1</v>
      </c>
      <c r="N27" s="208">
        <v>0</v>
      </c>
      <c r="O27" s="208">
        <v>0</v>
      </c>
      <c r="P27" s="208">
        <v>0</v>
      </c>
      <c r="Q27" s="155">
        <f t="shared" si="0"/>
        <v>648000</v>
      </c>
      <c r="R27" s="97">
        <f>SUM(Q27+O27)</f>
        <v>648000</v>
      </c>
      <c r="S27" s="97">
        <f>SUM(P27+R27)</f>
        <v>648000</v>
      </c>
      <c r="T27" s="14"/>
      <c r="U27" s="246"/>
    </row>
    <row r="28" spans="1:21" s="4" customFormat="1" ht="15.95" customHeight="1" x14ac:dyDescent="0.2">
      <c r="A28" s="17"/>
      <c r="B28" s="103"/>
      <c r="C28" s="118"/>
      <c r="D28" s="118"/>
      <c r="E28" s="17"/>
      <c r="F28" s="164"/>
      <c r="G28" s="164"/>
      <c r="H28" s="17"/>
      <c r="I28" s="17"/>
      <c r="J28" s="17"/>
      <c r="K28" s="17"/>
      <c r="L28" s="18"/>
      <c r="M28" s="18"/>
      <c r="N28" s="177"/>
      <c r="O28" s="177"/>
      <c r="P28" s="177"/>
      <c r="Q28" s="121"/>
      <c r="R28" s="121"/>
      <c r="S28" s="121"/>
      <c r="T28" s="28"/>
      <c r="U28" s="246"/>
    </row>
    <row r="29" spans="1:21" s="23" customFormat="1" ht="15.95" customHeight="1" x14ac:dyDescent="0.2">
      <c r="A29" s="25"/>
      <c r="B29" s="65"/>
      <c r="C29" s="66"/>
      <c r="D29" s="66"/>
      <c r="E29" s="25"/>
      <c r="F29" s="165"/>
      <c r="G29" s="165"/>
      <c r="H29" s="141"/>
      <c r="I29" s="141"/>
      <c r="J29" s="141"/>
      <c r="K29" s="68"/>
      <c r="L29" s="25"/>
      <c r="M29" s="25"/>
      <c r="N29" s="178"/>
      <c r="O29" s="186"/>
      <c r="P29" s="186"/>
      <c r="Q29" s="195">
        <f>SUM(Q10:Q28)</f>
        <v>4822740</v>
      </c>
      <c r="R29" s="195">
        <f>SUM(R10:R28)</f>
        <v>4920960</v>
      </c>
      <c r="S29" s="195">
        <f>SUM(S10:S28)</f>
        <v>5060820</v>
      </c>
      <c r="T29" s="24"/>
      <c r="U29" s="246"/>
    </row>
    <row r="30" spans="1:21" s="23" customFormat="1" ht="15.95" customHeight="1" x14ac:dyDescent="0.2">
      <c r="A30" s="258">
        <v>60</v>
      </c>
      <c r="B30" s="258"/>
      <c r="C30" s="258"/>
      <c r="D30" s="258"/>
      <c r="E30" s="258"/>
      <c r="F30" s="258"/>
      <c r="G30" s="258"/>
      <c r="H30" s="258"/>
      <c r="I30" s="258"/>
      <c r="J30" s="258"/>
      <c r="K30" s="258"/>
      <c r="L30" s="258"/>
      <c r="M30" s="258"/>
      <c r="N30" s="258"/>
      <c r="O30" s="258"/>
      <c r="P30" s="258"/>
      <c r="Q30" s="258"/>
      <c r="R30" s="258"/>
      <c r="S30" s="258"/>
      <c r="T30" s="258"/>
      <c r="U30" s="246"/>
    </row>
    <row r="31" spans="1:21" s="24" customFormat="1" ht="15.95" customHeight="1" x14ac:dyDescent="0.2">
      <c r="A31" s="258"/>
      <c r="B31" s="258"/>
      <c r="C31" s="258"/>
      <c r="D31" s="258"/>
      <c r="E31" s="258"/>
      <c r="F31" s="258"/>
      <c r="G31" s="258"/>
      <c r="H31" s="258"/>
      <c r="I31" s="258"/>
      <c r="J31" s="258"/>
      <c r="K31" s="258"/>
      <c r="L31" s="258"/>
      <c r="M31" s="258"/>
      <c r="N31" s="258"/>
      <c r="O31" s="258"/>
      <c r="P31" s="258"/>
      <c r="Q31" s="258"/>
      <c r="R31" s="258"/>
      <c r="S31" s="258"/>
      <c r="T31" s="258"/>
      <c r="U31" s="246"/>
    </row>
    <row r="32" spans="1:21" s="24" customFormat="1" ht="15.95" customHeight="1" x14ac:dyDescent="0.2">
      <c r="A32" s="258"/>
      <c r="B32" s="258"/>
      <c r="C32" s="258"/>
      <c r="D32" s="258"/>
      <c r="E32" s="258"/>
      <c r="F32" s="258"/>
      <c r="G32" s="258"/>
      <c r="H32" s="258"/>
      <c r="I32" s="258"/>
      <c r="J32" s="258"/>
      <c r="K32" s="258"/>
      <c r="L32" s="258"/>
      <c r="M32" s="258"/>
      <c r="N32" s="258"/>
      <c r="O32" s="258"/>
      <c r="P32" s="258"/>
      <c r="Q32" s="258"/>
      <c r="R32" s="258"/>
      <c r="S32" s="258"/>
      <c r="T32" s="258"/>
      <c r="U32" s="73"/>
    </row>
    <row r="33" spans="1:21" s="24" customFormat="1" ht="15.95" customHeight="1" x14ac:dyDescent="0.3">
      <c r="A33" s="146"/>
      <c r="B33" s="146"/>
      <c r="C33" s="146"/>
      <c r="D33" s="147"/>
      <c r="E33" s="146"/>
      <c r="F33" s="166"/>
      <c r="G33" s="166"/>
      <c r="H33" s="146"/>
      <c r="I33" s="146"/>
      <c r="J33" s="146"/>
      <c r="K33" s="146"/>
      <c r="L33" s="146"/>
      <c r="M33" s="146"/>
      <c r="N33" s="166"/>
      <c r="O33" s="166"/>
      <c r="P33" s="166"/>
      <c r="Q33" s="166"/>
      <c r="R33" s="166"/>
      <c r="S33" s="166"/>
      <c r="T33" s="146"/>
      <c r="U33" s="73"/>
    </row>
    <row r="34" spans="1:21" s="24" customFormat="1" ht="15.95" customHeight="1" x14ac:dyDescent="0.3">
      <c r="A34" s="146"/>
      <c r="B34" s="146"/>
      <c r="C34" s="146"/>
      <c r="D34" s="147"/>
      <c r="E34" s="146"/>
      <c r="F34" s="166"/>
      <c r="G34" s="166"/>
      <c r="H34" s="146"/>
      <c r="I34" s="146"/>
      <c r="J34" s="146"/>
      <c r="K34" s="146"/>
      <c r="L34" s="146"/>
      <c r="M34" s="146"/>
      <c r="N34" s="166"/>
      <c r="O34" s="166"/>
      <c r="P34" s="166"/>
      <c r="Q34" s="166"/>
      <c r="R34" s="166"/>
      <c r="S34" s="166"/>
      <c r="T34" s="146"/>
      <c r="U34" s="73"/>
    </row>
    <row r="35" spans="1:21" s="4" customFormat="1" ht="15.95" customHeight="1" x14ac:dyDescent="0.2">
      <c r="A35" s="237" t="s">
        <v>23</v>
      </c>
      <c r="B35" s="237" t="s">
        <v>24</v>
      </c>
      <c r="C35" s="2" t="s">
        <v>4</v>
      </c>
      <c r="D35" s="2" t="s">
        <v>25</v>
      </c>
      <c r="E35" s="240" t="s">
        <v>26</v>
      </c>
      <c r="F35" s="242"/>
      <c r="G35" s="241"/>
      <c r="H35" s="240" t="s">
        <v>28</v>
      </c>
      <c r="I35" s="242"/>
      <c r="J35" s="241"/>
      <c r="K35" s="240" t="s">
        <v>29</v>
      </c>
      <c r="L35" s="242"/>
      <c r="M35" s="241"/>
      <c r="N35" s="240" t="s">
        <v>98</v>
      </c>
      <c r="O35" s="242"/>
      <c r="P35" s="241"/>
      <c r="Q35" s="242" t="s">
        <v>95</v>
      </c>
      <c r="R35" s="242"/>
      <c r="S35" s="241"/>
      <c r="T35" s="3" t="s">
        <v>30</v>
      </c>
      <c r="U35" s="252"/>
    </row>
    <row r="36" spans="1:21" s="4" customFormat="1" ht="15.95" customHeight="1" x14ac:dyDescent="0.2">
      <c r="A36" s="238"/>
      <c r="B36" s="238"/>
      <c r="C36" s="5" t="s">
        <v>5</v>
      </c>
      <c r="D36" s="5" t="s">
        <v>27</v>
      </c>
      <c r="E36" s="243" t="s">
        <v>31</v>
      </c>
      <c r="F36" s="245"/>
      <c r="G36" s="244"/>
      <c r="H36" s="243" t="s">
        <v>32</v>
      </c>
      <c r="I36" s="245"/>
      <c r="J36" s="244"/>
      <c r="K36" s="243" t="s">
        <v>0</v>
      </c>
      <c r="L36" s="245"/>
      <c r="M36" s="244"/>
      <c r="N36" s="173"/>
      <c r="O36" s="169"/>
      <c r="P36" s="187"/>
      <c r="Q36" s="169"/>
      <c r="R36" s="169"/>
      <c r="S36" s="187"/>
      <c r="T36" s="6" t="s">
        <v>33</v>
      </c>
      <c r="U36" s="252"/>
    </row>
    <row r="37" spans="1:21" s="4" customFormat="1" ht="15.95" customHeight="1" x14ac:dyDescent="0.2">
      <c r="A37" s="238"/>
      <c r="B37" s="238"/>
      <c r="C37" s="10"/>
      <c r="D37" s="148"/>
      <c r="E37" s="247"/>
      <c r="F37" s="248"/>
      <c r="G37" s="249"/>
      <c r="H37" s="247" t="s">
        <v>19</v>
      </c>
      <c r="I37" s="248"/>
      <c r="J37" s="249"/>
      <c r="K37" s="142"/>
      <c r="L37" s="143"/>
      <c r="M37" s="144"/>
      <c r="N37" s="174"/>
      <c r="O37" s="184"/>
      <c r="P37" s="188"/>
      <c r="Q37" s="184"/>
      <c r="R37" s="184"/>
      <c r="S37" s="188"/>
      <c r="T37" s="6"/>
      <c r="U37" s="252"/>
    </row>
    <row r="38" spans="1:21" s="4" customFormat="1" ht="15.95" customHeight="1" x14ac:dyDescent="0.2">
      <c r="A38" s="238"/>
      <c r="B38" s="238"/>
      <c r="D38" s="14"/>
      <c r="E38" s="3" t="s">
        <v>34</v>
      </c>
      <c r="F38" s="156" t="s">
        <v>9</v>
      </c>
      <c r="G38" s="156" t="s">
        <v>93</v>
      </c>
      <c r="H38" s="3">
        <v>2564</v>
      </c>
      <c r="I38" s="3">
        <v>2565</v>
      </c>
      <c r="J38" s="3">
        <v>2566</v>
      </c>
      <c r="K38" s="3">
        <v>2564</v>
      </c>
      <c r="L38" s="3">
        <v>2565</v>
      </c>
      <c r="M38" s="3">
        <v>2566</v>
      </c>
      <c r="N38" s="163">
        <v>2564</v>
      </c>
      <c r="O38" s="163">
        <v>2565</v>
      </c>
      <c r="P38" s="163">
        <v>2566</v>
      </c>
      <c r="Q38" s="196">
        <v>2564</v>
      </c>
      <c r="R38" s="163">
        <v>2565</v>
      </c>
      <c r="S38" s="163">
        <v>2566</v>
      </c>
      <c r="T38" s="6"/>
      <c r="U38" s="252"/>
    </row>
    <row r="39" spans="1:21" s="4" customFormat="1" ht="15.95" customHeight="1" x14ac:dyDescent="0.2">
      <c r="A39" s="239"/>
      <c r="B39" s="239"/>
      <c r="C39" s="16"/>
      <c r="D39" s="16"/>
      <c r="E39" s="17" t="s">
        <v>35</v>
      </c>
      <c r="F39" s="162" t="s">
        <v>36</v>
      </c>
      <c r="G39" s="162" t="s">
        <v>96</v>
      </c>
      <c r="H39" s="18"/>
      <c r="I39" s="18"/>
      <c r="J39" s="18"/>
      <c r="K39" s="17"/>
      <c r="L39" s="17"/>
      <c r="M39" s="17"/>
      <c r="N39" s="164"/>
      <c r="O39" s="164"/>
      <c r="P39" s="164"/>
      <c r="Q39" s="188"/>
      <c r="R39" s="164"/>
      <c r="S39" s="164"/>
      <c r="T39" s="17"/>
      <c r="U39" s="252"/>
    </row>
    <row r="40" spans="1:21" s="4" customFormat="1" ht="15.95" customHeight="1" x14ac:dyDescent="0.2">
      <c r="A40" s="145"/>
      <c r="B40" s="135" t="s">
        <v>81</v>
      </c>
      <c r="C40" s="5"/>
      <c r="D40" s="5"/>
      <c r="E40" s="6"/>
      <c r="F40" s="167"/>
      <c r="G40" s="167"/>
      <c r="H40" s="41"/>
      <c r="I40" s="41"/>
      <c r="J40" s="41"/>
      <c r="K40" s="6"/>
      <c r="L40" s="6"/>
      <c r="M40" s="6"/>
      <c r="N40" s="156"/>
      <c r="O40" s="156"/>
      <c r="P40" s="156"/>
      <c r="Q40" s="187"/>
      <c r="R40" s="156"/>
      <c r="S40" s="156"/>
      <c r="T40" s="6"/>
      <c r="U40" s="252"/>
    </row>
    <row r="41" spans="1:21" s="4" customFormat="1" ht="15.95" customHeight="1" x14ac:dyDescent="0.2">
      <c r="A41" s="145"/>
      <c r="B41" s="135" t="s">
        <v>82</v>
      </c>
      <c r="C41" s="5"/>
      <c r="D41" s="5"/>
      <c r="E41" s="6"/>
      <c r="F41" s="167"/>
      <c r="G41" s="167"/>
      <c r="H41" s="41"/>
      <c r="I41" s="41"/>
      <c r="J41" s="41"/>
      <c r="K41" s="6"/>
      <c r="L41" s="6"/>
      <c r="M41" s="6"/>
      <c r="N41" s="156"/>
      <c r="O41" s="156"/>
      <c r="P41" s="156"/>
      <c r="Q41" s="187"/>
      <c r="R41" s="156"/>
      <c r="S41" s="156"/>
      <c r="T41" s="6"/>
      <c r="U41" s="252"/>
    </row>
    <row r="42" spans="1:21" s="4" customFormat="1" ht="15.95" customHeight="1" x14ac:dyDescent="0.2">
      <c r="A42" s="145">
        <v>15</v>
      </c>
      <c r="B42" s="136" t="s">
        <v>18</v>
      </c>
      <c r="C42" s="5"/>
      <c r="D42" s="153">
        <v>11</v>
      </c>
      <c r="E42" s="6">
        <v>11</v>
      </c>
      <c r="F42" s="202" t="s">
        <v>1</v>
      </c>
      <c r="G42" s="167" t="s">
        <v>1</v>
      </c>
      <c r="H42" s="6">
        <v>11</v>
      </c>
      <c r="I42" s="6">
        <v>11</v>
      </c>
      <c r="J42" s="6">
        <v>11</v>
      </c>
      <c r="K42" s="6" t="s">
        <v>1</v>
      </c>
      <c r="L42" s="6" t="s">
        <v>1</v>
      </c>
      <c r="M42" s="6" t="s">
        <v>1</v>
      </c>
      <c r="N42" s="156" t="s">
        <v>1</v>
      </c>
      <c r="O42" s="156" t="s">
        <v>1</v>
      </c>
      <c r="P42" s="156" t="s">
        <v>1</v>
      </c>
      <c r="Q42" s="187" t="s">
        <v>1</v>
      </c>
      <c r="R42" s="156" t="s">
        <v>1</v>
      </c>
      <c r="S42" s="156" t="s">
        <v>1</v>
      </c>
      <c r="T42" s="160" t="s">
        <v>116</v>
      </c>
      <c r="U42" s="252"/>
    </row>
    <row r="43" spans="1:21" s="4" customFormat="1" ht="15.95" customHeight="1" x14ac:dyDescent="0.2">
      <c r="A43" s="145"/>
      <c r="B43" s="135" t="s">
        <v>20</v>
      </c>
      <c r="C43" s="5"/>
      <c r="D43" s="153"/>
      <c r="E43" s="6"/>
      <c r="F43" s="167"/>
      <c r="G43" s="167"/>
      <c r="H43" s="41"/>
      <c r="I43" s="41"/>
      <c r="J43" s="41"/>
      <c r="K43" s="6"/>
      <c r="L43" s="6"/>
      <c r="M43" s="6"/>
      <c r="N43" s="156"/>
      <c r="O43" s="156"/>
      <c r="P43" s="156"/>
      <c r="Q43" s="187"/>
      <c r="R43" s="156"/>
      <c r="S43" s="156"/>
      <c r="T43" s="160"/>
      <c r="U43" s="252"/>
    </row>
    <row r="44" spans="1:21" s="4" customFormat="1" ht="15.95" customHeight="1" x14ac:dyDescent="0.2">
      <c r="A44" s="145">
        <v>16</v>
      </c>
      <c r="B44" s="136" t="s">
        <v>91</v>
      </c>
      <c r="C44" s="5"/>
      <c r="D44" s="153">
        <v>2</v>
      </c>
      <c r="E44" s="6">
        <v>1</v>
      </c>
      <c r="F44" s="168" t="s">
        <v>1</v>
      </c>
      <c r="G44" s="207" t="s">
        <v>1</v>
      </c>
      <c r="H44" s="41">
        <v>1</v>
      </c>
      <c r="I44" s="41">
        <v>1</v>
      </c>
      <c r="J44" s="41">
        <v>1</v>
      </c>
      <c r="K44" s="6" t="s">
        <v>1</v>
      </c>
      <c r="L44" s="6" t="s">
        <v>1</v>
      </c>
      <c r="M44" s="6" t="s">
        <v>1</v>
      </c>
      <c r="N44" s="168" t="s">
        <v>1</v>
      </c>
      <c r="O44" s="168" t="s">
        <v>1</v>
      </c>
      <c r="P44" s="168" t="s">
        <v>1</v>
      </c>
      <c r="Q44" s="205" t="s">
        <v>1</v>
      </c>
      <c r="R44" s="205" t="s">
        <v>1</v>
      </c>
      <c r="S44" s="205" t="s">
        <v>1</v>
      </c>
      <c r="T44" s="160" t="s">
        <v>116</v>
      </c>
      <c r="U44" s="252"/>
    </row>
    <row r="45" spans="1:21" s="4" customFormat="1" ht="15.95" customHeight="1" x14ac:dyDescent="0.2">
      <c r="A45" s="152"/>
      <c r="B45" s="136"/>
      <c r="C45" s="5"/>
      <c r="D45" s="153"/>
      <c r="E45" s="6">
        <v>1</v>
      </c>
      <c r="F45" s="168" t="s">
        <v>1</v>
      </c>
      <c r="G45" s="206" t="s">
        <v>1</v>
      </c>
      <c r="H45" s="41">
        <v>1</v>
      </c>
      <c r="I45" s="41">
        <v>1</v>
      </c>
      <c r="J45" s="41">
        <v>1</v>
      </c>
      <c r="K45" s="41" t="s">
        <v>1</v>
      </c>
      <c r="L45" s="41" t="s">
        <v>1</v>
      </c>
      <c r="M45" s="41" t="s">
        <v>1</v>
      </c>
      <c r="N45" s="168" t="s">
        <v>1</v>
      </c>
      <c r="O45" s="168" t="s">
        <v>1</v>
      </c>
      <c r="P45" s="168" t="s">
        <v>1</v>
      </c>
      <c r="Q45" s="205" t="s">
        <v>1</v>
      </c>
      <c r="R45" s="205" t="s">
        <v>1</v>
      </c>
      <c r="S45" s="205" t="s">
        <v>1</v>
      </c>
      <c r="T45" s="160" t="s">
        <v>117</v>
      </c>
      <c r="U45" s="252"/>
    </row>
    <row r="46" spans="1:21" s="4" customFormat="1" ht="15.95" customHeight="1" x14ac:dyDescent="0.2">
      <c r="A46" s="145"/>
      <c r="B46" s="135" t="s">
        <v>21</v>
      </c>
      <c r="C46" s="5"/>
      <c r="D46" s="153"/>
      <c r="E46" s="6"/>
      <c r="F46" s="167"/>
      <c r="G46" s="167"/>
      <c r="H46" s="41"/>
      <c r="I46" s="41"/>
      <c r="J46" s="41"/>
      <c r="K46" s="6"/>
      <c r="L46" s="6"/>
      <c r="M46" s="6"/>
      <c r="N46" s="156"/>
      <c r="O46" s="156"/>
      <c r="P46" s="156"/>
      <c r="Q46" s="197"/>
      <c r="R46" s="197"/>
      <c r="S46" s="197"/>
      <c r="T46" s="6"/>
      <c r="U46" s="252"/>
    </row>
    <row r="47" spans="1:21" s="4" customFormat="1" ht="15.95" customHeight="1" x14ac:dyDescent="0.2">
      <c r="A47" s="145">
        <v>17</v>
      </c>
      <c r="B47" s="136" t="s">
        <v>92</v>
      </c>
      <c r="C47" s="5"/>
      <c r="D47" s="153">
        <v>2</v>
      </c>
      <c r="E47" s="6">
        <v>1</v>
      </c>
      <c r="F47" s="155">
        <v>216000</v>
      </c>
      <c r="G47" s="206">
        <v>0</v>
      </c>
      <c r="H47" s="41">
        <v>2</v>
      </c>
      <c r="I47" s="41">
        <v>2</v>
      </c>
      <c r="J47" s="41">
        <v>2</v>
      </c>
      <c r="K47" s="6" t="s">
        <v>1</v>
      </c>
      <c r="L47" s="6" t="s">
        <v>1</v>
      </c>
      <c r="M47" s="6" t="s">
        <v>1</v>
      </c>
      <c r="N47" s="208">
        <v>0</v>
      </c>
      <c r="O47" s="208">
        <v>0</v>
      </c>
      <c r="P47" s="208">
        <v>0</v>
      </c>
      <c r="Q47" s="197">
        <f t="shared" ref="Q47" si="4">F47+G47+N47</f>
        <v>216000</v>
      </c>
      <c r="R47" s="197">
        <f t="shared" ref="R47" si="5">Q47+O47</f>
        <v>216000</v>
      </c>
      <c r="S47" s="197">
        <f t="shared" ref="S47" si="6">R47+P47</f>
        <v>216000</v>
      </c>
      <c r="T47" s="6"/>
      <c r="U47" s="252"/>
    </row>
    <row r="48" spans="1:21" s="4" customFormat="1" ht="15.95" customHeight="1" x14ac:dyDescent="0.2">
      <c r="A48" s="6"/>
      <c r="B48" s="91" t="s">
        <v>14</v>
      </c>
      <c r="C48" s="44"/>
      <c r="D48" s="44"/>
      <c r="E48" s="6"/>
      <c r="F48" s="156"/>
      <c r="G48" s="156"/>
      <c r="H48" s="52"/>
      <c r="I48" s="52"/>
      <c r="J48" s="52"/>
      <c r="K48" s="6"/>
      <c r="L48" s="6"/>
      <c r="M48" s="6"/>
      <c r="N48" s="175"/>
      <c r="O48" s="175"/>
      <c r="P48" s="175"/>
      <c r="Q48" s="197"/>
      <c r="R48" s="197"/>
      <c r="S48" s="197"/>
      <c r="T48" s="6"/>
      <c r="U48" s="252"/>
    </row>
    <row r="49" spans="1:21" s="4" customFormat="1" ht="15.95" customHeight="1" x14ac:dyDescent="0.2">
      <c r="A49" s="6">
        <v>18</v>
      </c>
      <c r="B49" s="101" t="s">
        <v>53</v>
      </c>
      <c r="C49" s="80" t="s">
        <v>57</v>
      </c>
      <c r="D49" s="80">
        <v>1</v>
      </c>
      <c r="E49" s="6">
        <v>1</v>
      </c>
      <c r="F49" s="156">
        <v>376080</v>
      </c>
      <c r="G49" s="156">
        <v>42000</v>
      </c>
      <c r="H49" s="6">
        <v>1</v>
      </c>
      <c r="I49" s="6">
        <v>1</v>
      </c>
      <c r="J49" s="6">
        <v>1</v>
      </c>
      <c r="K49" s="41" t="s">
        <v>1</v>
      </c>
      <c r="L49" s="41" t="s">
        <v>1</v>
      </c>
      <c r="M49" s="41" t="s">
        <v>1</v>
      </c>
      <c r="N49" s="175">
        <v>13320</v>
      </c>
      <c r="O49" s="175">
        <v>13320</v>
      </c>
      <c r="P49" s="175">
        <v>13440</v>
      </c>
      <c r="Q49" s="197">
        <f>F49+G49+N49</f>
        <v>431400</v>
      </c>
      <c r="R49" s="197">
        <f>Q49+O49</f>
        <v>444720</v>
      </c>
      <c r="S49" s="197">
        <f>R49+P49</f>
        <v>458160</v>
      </c>
      <c r="T49" s="14"/>
      <c r="U49" s="252"/>
    </row>
    <row r="50" spans="1:21" s="4" customFormat="1" ht="15.95" customHeight="1" x14ac:dyDescent="0.2">
      <c r="A50" s="54">
        <v>19</v>
      </c>
      <c r="B50" s="101" t="s">
        <v>38</v>
      </c>
      <c r="C50" s="77" t="s">
        <v>59</v>
      </c>
      <c r="D50" s="77">
        <v>1</v>
      </c>
      <c r="E50" s="6">
        <v>1</v>
      </c>
      <c r="F50" s="156">
        <v>207480</v>
      </c>
      <c r="G50" s="208">
        <v>0</v>
      </c>
      <c r="H50" s="6">
        <v>1</v>
      </c>
      <c r="I50" s="6">
        <v>1</v>
      </c>
      <c r="J50" s="6">
        <v>1</v>
      </c>
      <c r="K50" s="41" t="s">
        <v>1</v>
      </c>
      <c r="L50" s="41" t="s">
        <v>1</v>
      </c>
      <c r="M50" s="41" t="s">
        <v>1</v>
      </c>
      <c r="N50" s="156">
        <v>7080</v>
      </c>
      <c r="O50" s="156">
        <v>7680</v>
      </c>
      <c r="P50" s="155">
        <v>7680</v>
      </c>
      <c r="Q50" s="197">
        <f t="shared" ref="Q50:Q61" si="7">F50+G50+N50</f>
        <v>214560</v>
      </c>
      <c r="R50" s="175">
        <f t="shared" ref="R50:S55" si="8">Q50+O50</f>
        <v>222240</v>
      </c>
      <c r="S50" s="197">
        <f t="shared" si="8"/>
        <v>229920</v>
      </c>
      <c r="T50" s="14"/>
      <c r="U50" s="252"/>
    </row>
    <row r="51" spans="1:21" s="4" customFormat="1" ht="15.95" customHeight="1" x14ac:dyDescent="0.2">
      <c r="A51" s="54">
        <v>20</v>
      </c>
      <c r="B51" s="101" t="s">
        <v>97</v>
      </c>
      <c r="C51" s="77" t="s">
        <v>71</v>
      </c>
      <c r="D51" s="77">
        <v>1</v>
      </c>
      <c r="E51" s="41" t="s">
        <v>1</v>
      </c>
      <c r="F51" s="156">
        <v>355320</v>
      </c>
      <c r="G51" s="208">
        <v>0</v>
      </c>
      <c r="H51" s="6">
        <v>1</v>
      </c>
      <c r="I51" s="6">
        <v>1</v>
      </c>
      <c r="J51" s="6">
        <v>1</v>
      </c>
      <c r="K51" s="41"/>
      <c r="L51" s="41"/>
      <c r="M51" s="41"/>
      <c r="N51" s="156">
        <v>12000</v>
      </c>
      <c r="O51" s="156">
        <v>12000</v>
      </c>
      <c r="P51" s="155">
        <v>12000</v>
      </c>
      <c r="Q51" s="197">
        <f t="shared" si="7"/>
        <v>367320</v>
      </c>
      <c r="R51" s="175">
        <f t="shared" si="8"/>
        <v>379320</v>
      </c>
      <c r="S51" s="197">
        <f t="shared" si="8"/>
        <v>391320</v>
      </c>
      <c r="T51" s="14"/>
      <c r="U51" s="252"/>
    </row>
    <row r="52" spans="1:21" s="4" customFormat="1" ht="15.95" customHeight="1" x14ac:dyDescent="0.2">
      <c r="A52" s="54">
        <v>21</v>
      </c>
      <c r="B52" s="101" t="s">
        <v>67</v>
      </c>
      <c r="C52" s="77" t="s">
        <v>106</v>
      </c>
      <c r="D52" s="77">
        <v>1</v>
      </c>
      <c r="E52" s="6">
        <v>1</v>
      </c>
      <c r="F52" s="156">
        <v>207480</v>
      </c>
      <c r="G52" s="208">
        <v>0</v>
      </c>
      <c r="H52" s="6">
        <v>1</v>
      </c>
      <c r="I52" s="6">
        <v>1</v>
      </c>
      <c r="J52" s="6">
        <v>1</v>
      </c>
      <c r="K52" s="41" t="s">
        <v>1</v>
      </c>
      <c r="L52" s="41" t="s">
        <v>1</v>
      </c>
      <c r="M52" s="41" t="s">
        <v>1</v>
      </c>
      <c r="N52" s="156">
        <v>7080</v>
      </c>
      <c r="O52" s="156">
        <v>7680</v>
      </c>
      <c r="P52" s="155">
        <v>7680</v>
      </c>
      <c r="Q52" s="197">
        <f t="shared" si="7"/>
        <v>214560</v>
      </c>
      <c r="R52" s="175">
        <f t="shared" si="8"/>
        <v>222240</v>
      </c>
      <c r="S52" s="197">
        <f t="shared" si="8"/>
        <v>229920</v>
      </c>
      <c r="T52" s="14"/>
      <c r="U52" s="252"/>
    </row>
    <row r="53" spans="1:21" s="4" customFormat="1" ht="15.95" customHeight="1" x14ac:dyDescent="0.2">
      <c r="A53" s="54">
        <v>22</v>
      </c>
      <c r="B53" s="101" t="s">
        <v>13</v>
      </c>
      <c r="C53" s="78" t="s">
        <v>63</v>
      </c>
      <c r="D53" s="78">
        <v>1</v>
      </c>
      <c r="E53" s="54" t="s">
        <v>1</v>
      </c>
      <c r="F53" s="149">
        <v>297900</v>
      </c>
      <c r="G53" s="208">
        <v>0</v>
      </c>
      <c r="H53" s="6">
        <v>1</v>
      </c>
      <c r="I53" s="6">
        <v>1</v>
      </c>
      <c r="J53" s="6">
        <v>1</v>
      </c>
      <c r="K53" s="41" t="s">
        <v>1</v>
      </c>
      <c r="L53" s="41" t="s">
        <v>1</v>
      </c>
      <c r="M53" s="41" t="s">
        <v>1</v>
      </c>
      <c r="N53" s="179">
        <v>9720</v>
      </c>
      <c r="O53" s="179">
        <v>9720</v>
      </c>
      <c r="P53" s="179">
        <v>9720</v>
      </c>
      <c r="Q53" s="197">
        <f t="shared" si="7"/>
        <v>307620</v>
      </c>
      <c r="R53" s="197">
        <f t="shared" si="8"/>
        <v>317340</v>
      </c>
      <c r="S53" s="197">
        <f t="shared" si="8"/>
        <v>327060</v>
      </c>
      <c r="T53" s="117"/>
      <c r="U53" s="252"/>
    </row>
    <row r="54" spans="1:21" s="4" customFormat="1" ht="15.95" customHeight="1" x14ac:dyDescent="0.2">
      <c r="A54" s="6">
        <v>23</v>
      </c>
      <c r="B54" s="93" t="s">
        <v>39</v>
      </c>
      <c r="C54" s="78" t="s">
        <v>64</v>
      </c>
      <c r="D54" s="78">
        <v>1</v>
      </c>
      <c r="E54" s="54">
        <v>1</v>
      </c>
      <c r="F54" s="149">
        <v>259440</v>
      </c>
      <c r="G54" s="208">
        <v>0</v>
      </c>
      <c r="H54" s="6">
        <v>1</v>
      </c>
      <c r="I54" s="6">
        <v>1</v>
      </c>
      <c r="J54" s="6">
        <v>1</v>
      </c>
      <c r="K54" s="41" t="s">
        <v>1</v>
      </c>
      <c r="L54" s="41" t="s">
        <v>1</v>
      </c>
      <c r="M54" s="41" t="s">
        <v>1</v>
      </c>
      <c r="N54" s="179">
        <v>10440</v>
      </c>
      <c r="O54" s="179">
        <v>10560</v>
      </c>
      <c r="P54" s="179">
        <v>10800</v>
      </c>
      <c r="Q54" s="197">
        <f t="shared" si="7"/>
        <v>269880</v>
      </c>
      <c r="R54" s="197">
        <f t="shared" si="8"/>
        <v>280440</v>
      </c>
      <c r="S54" s="197">
        <f t="shared" si="8"/>
        <v>291240</v>
      </c>
      <c r="T54" s="117"/>
      <c r="U54" s="252"/>
    </row>
    <row r="55" spans="1:21" s="4" customFormat="1" ht="15.95" customHeight="1" x14ac:dyDescent="0.2">
      <c r="A55" s="6">
        <v>24</v>
      </c>
      <c r="B55" s="46" t="s">
        <v>74</v>
      </c>
      <c r="C55" s="78" t="s">
        <v>62</v>
      </c>
      <c r="D55" s="78">
        <v>1</v>
      </c>
      <c r="E55" s="54">
        <v>1</v>
      </c>
      <c r="F55" s="149">
        <v>138120</v>
      </c>
      <c r="G55" s="208">
        <v>0</v>
      </c>
      <c r="H55" s="6">
        <v>1</v>
      </c>
      <c r="I55" s="6">
        <v>1</v>
      </c>
      <c r="J55" s="6">
        <v>1</v>
      </c>
      <c r="K55" s="41" t="s">
        <v>1</v>
      </c>
      <c r="L55" s="41" t="s">
        <v>1</v>
      </c>
      <c r="M55" s="41" t="s">
        <v>1</v>
      </c>
      <c r="N55" s="179">
        <v>8520</v>
      </c>
      <c r="O55" s="179">
        <v>9000</v>
      </c>
      <c r="P55" s="179">
        <v>9480</v>
      </c>
      <c r="Q55" s="197">
        <f t="shared" si="7"/>
        <v>146640</v>
      </c>
      <c r="R55" s="197">
        <f t="shared" si="8"/>
        <v>155640</v>
      </c>
      <c r="S55" s="197">
        <f t="shared" si="8"/>
        <v>165120</v>
      </c>
      <c r="T55" s="6"/>
      <c r="U55" s="252"/>
    </row>
    <row r="56" spans="1:21" s="4" customFormat="1" ht="15.95" customHeight="1" x14ac:dyDescent="0.2">
      <c r="A56" s="6"/>
      <c r="B56" s="72" t="s">
        <v>20</v>
      </c>
      <c r="C56" s="78"/>
      <c r="D56" s="78"/>
      <c r="E56" s="54"/>
      <c r="F56" s="149"/>
      <c r="G56" s="209"/>
      <c r="H56" s="6"/>
      <c r="I56" s="6"/>
      <c r="J56" s="6"/>
      <c r="K56" s="41"/>
      <c r="L56" s="41"/>
      <c r="M56" s="41"/>
      <c r="N56" s="179"/>
      <c r="O56" s="179"/>
      <c r="P56" s="179"/>
      <c r="Q56" s="197"/>
      <c r="R56" s="197"/>
      <c r="S56" s="197"/>
      <c r="T56" s="6"/>
      <c r="U56" s="252"/>
    </row>
    <row r="57" spans="1:21" s="4" customFormat="1" ht="15.95" customHeight="1" x14ac:dyDescent="0.2">
      <c r="A57" s="6">
        <v>25</v>
      </c>
      <c r="B57" s="154" t="s">
        <v>110</v>
      </c>
      <c r="C57" s="79"/>
      <c r="D57" s="151">
        <v>1</v>
      </c>
      <c r="E57" s="54">
        <v>1</v>
      </c>
      <c r="F57" s="156">
        <v>138000</v>
      </c>
      <c r="G57" s="208">
        <v>0</v>
      </c>
      <c r="H57" s="41">
        <v>1</v>
      </c>
      <c r="I57" s="41">
        <v>1</v>
      </c>
      <c r="J57" s="41">
        <v>1</v>
      </c>
      <c r="K57" s="41" t="s">
        <v>1</v>
      </c>
      <c r="L57" s="41" t="s">
        <v>1</v>
      </c>
      <c r="M57" s="41" t="s">
        <v>1</v>
      </c>
      <c r="N57" s="168">
        <v>5520</v>
      </c>
      <c r="O57" s="168">
        <v>5760</v>
      </c>
      <c r="P57" s="180">
        <v>6000</v>
      </c>
      <c r="Q57" s="197">
        <f t="shared" si="7"/>
        <v>143520</v>
      </c>
      <c r="R57" s="197">
        <f t="shared" ref="R57:S59" si="9">Q57+O57</f>
        <v>149280</v>
      </c>
      <c r="S57" s="197">
        <f t="shared" si="9"/>
        <v>155280</v>
      </c>
      <c r="T57" s="6"/>
      <c r="U57" s="252"/>
    </row>
    <row r="58" spans="1:21" s="4" customFormat="1" ht="15.95" customHeight="1" x14ac:dyDescent="0.2">
      <c r="A58" s="6">
        <v>26</v>
      </c>
      <c r="B58" s="46" t="s">
        <v>111</v>
      </c>
      <c r="C58" s="80"/>
      <c r="D58" s="80">
        <v>1</v>
      </c>
      <c r="E58" s="6">
        <v>1</v>
      </c>
      <c r="F58" s="156">
        <v>171240</v>
      </c>
      <c r="G58" s="208">
        <v>0</v>
      </c>
      <c r="H58" s="6">
        <v>1</v>
      </c>
      <c r="I58" s="6">
        <v>1</v>
      </c>
      <c r="J58" s="6">
        <v>1</v>
      </c>
      <c r="K58" s="41" t="s">
        <v>1</v>
      </c>
      <c r="L58" s="41" t="s">
        <v>1</v>
      </c>
      <c r="M58" s="41" t="s">
        <v>1</v>
      </c>
      <c r="N58" s="156">
        <v>6960</v>
      </c>
      <c r="O58" s="156">
        <v>7200</v>
      </c>
      <c r="P58" s="156">
        <v>7440</v>
      </c>
      <c r="Q58" s="197">
        <f t="shared" si="7"/>
        <v>178200</v>
      </c>
      <c r="R58" s="156">
        <f t="shared" si="9"/>
        <v>185400</v>
      </c>
      <c r="S58" s="156">
        <f t="shared" si="9"/>
        <v>192840</v>
      </c>
      <c r="T58" s="6"/>
      <c r="U58" s="252"/>
    </row>
    <row r="59" spans="1:21" s="4" customFormat="1" ht="15.95" customHeight="1" x14ac:dyDescent="0.2">
      <c r="A59" s="6">
        <v>27</v>
      </c>
      <c r="B59" s="46" t="s">
        <v>112</v>
      </c>
      <c r="C59" s="80"/>
      <c r="D59" s="80">
        <v>1</v>
      </c>
      <c r="E59" s="6">
        <v>1</v>
      </c>
      <c r="F59" s="156">
        <v>165840</v>
      </c>
      <c r="G59" s="208">
        <v>0</v>
      </c>
      <c r="H59" s="6">
        <v>1</v>
      </c>
      <c r="I59" s="6">
        <v>1</v>
      </c>
      <c r="J59" s="6">
        <v>1</v>
      </c>
      <c r="K59" s="41" t="s">
        <v>1</v>
      </c>
      <c r="L59" s="41" t="s">
        <v>1</v>
      </c>
      <c r="M59" s="41" t="s">
        <v>1</v>
      </c>
      <c r="N59" s="156">
        <v>6720</v>
      </c>
      <c r="O59" s="156">
        <v>6960</v>
      </c>
      <c r="P59" s="156">
        <v>7200</v>
      </c>
      <c r="Q59" s="197">
        <f t="shared" si="7"/>
        <v>172560</v>
      </c>
      <c r="R59" s="156">
        <f t="shared" si="9"/>
        <v>179520</v>
      </c>
      <c r="S59" s="156">
        <f t="shared" si="9"/>
        <v>186720</v>
      </c>
      <c r="T59" s="6"/>
      <c r="U59" s="252"/>
    </row>
    <row r="60" spans="1:21" s="4" customFormat="1" ht="15.95" customHeight="1" x14ac:dyDescent="0.2">
      <c r="A60" s="6"/>
      <c r="B60" s="72" t="s">
        <v>21</v>
      </c>
      <c r="C60" s="79"/>
      <c r="D60" s="79"/>
      <c r="E60" s="54"/>
      <c r="F60" s="149"/>
      <c r="G60" s="209"/>
      <c r="H60" s="41"/>
      <c r="I60" s="41"/>
      <c r="J60" s="41"/>
      <c r="K60" s="58"/>
      <c r="L60" s="58"/>
      <c r="M60" s="41"/>
      <c r="N60" s="180"/>
      <c r="O60" s="180"/>
      <c r="P60" s="180"/>
      <c r="Q60" s="197"/>
      <c r="R60" s="197"/>
      <c r="S60" s="197"/>
      <c r="T60" s="6"/>
      <c r="U60" s="252"/>
    </row>
    <row r="61" spans="1:21" s="4" customFormat="1" ht="15.95" customHeight="1" x14ac:dyDescent="0.2">
      <c r="A61" s="6">
        <v>28</v>
      </c>
      <c r="B61" s="4" t="s">
        <v>17</v>
      </c>
      <c r="C61" s="78"/>
      <c r="D61" s="78">
        <v>2</v>
      </c>
      <c r="E61" s="54">
        <v>1</v>
      </c>
      <c r="F61" s="149">
        <v>108000</v>
      </c>
      <c r="G61" s="209">
        <v>0</v>
      </c>
      <c r="H61" s="6">
        <v>2</v>
      </c>
      <c r="I61" s="6">
        <v>2</v>
      </c>
      <c r="J61" s="6">
        <v>2</v>
      </c>
      <c r="K61" s="41" t="s">
        <v>1</v>
      </c>
      <c r="L61" s="41" t="s">
        <v>1</v>
      </c>
      <c r="M61" s="41" t="s">
        <v>1</v>
      </c>
      <c r="N61" s="209">
        <v>0</v>
      </c>
      <c r="O61" s="209">
        <v>0</v>
      </c>
      <c r="P61" s="209">
        <v>0</v>
      </c>
      <c r="Q61" s="197">
        <f t="shared" si="7"/>
        <v>108000</v>
      </c>
      <c r="R61" s="197">
        <f t="shared" ref="R61:S61" si="10">Q61+O61</f>
        <v>108000</v>
      </c>
      <c r="S61" s="197">
        <f t="shared" si="10"/>
        <v>108000</v>
      </c>
      <c r="T61" s="6"/>
      <c r="U61" s="252"/>
    </row>
    <row r="62" spans="1:21" s="4" customFormat="1" ht="15.95" customHeight="1" x14ac:dyDescent="0.2">
      <c r="A62" s="17"/>
      <c r="B62" s="131"/>
      <c r="C62" s="132"/>
      <c r="D62" s="132"/>
      <c r="E62" s="18"/>
      <c r="F62" s="164"/>
      <c r="G62" s="164"/>
      <c r="H62" s="17"/>
      <c r="I62" s="17"/>
      <c r="J62" s="17"/>
      <c r="K62" s="18"/>
      <c r="L62" s="18"/>
      <c r="M62" s="18"/>
      <c r="N62" s="181"/>
      <c r="O62" s="181"/>
      <c r="P62" s="190"/>
      <c r="Q62" s="198"/>
      <c r="R62" s="198"/>
      <c r="S62" s="198"/>
      <c r="T62" s="28"/>
      <c r="U62" s="252"/>
    </row>
    <row r="63" spans="1:21" s="4" customFormat="1" ht="15.95" customHeight="1" x14ac:dyDescent="0.2">
      <c r="A63" s="141"/>
      <c r="B63" s="122"/>
      <c r="C63" s="123"/>
      <c r="D63" s="123"/>
      <c r="E63" s="124"/>
      <c r="F63" s="169"/>
      <c r="G63" s="169"/>
      <c r="H63" s="141"/>
      <c r="I63" s="141"/>
      <c r="J63" s="141"/>
      <c r="K63" s="124"/>
      <c r="L63" s="124"/>
      <c r="M63" s="124"/>
      <c r="N63" s="182"/>
      <c r="O63" s="182"/>
      <c r="P63" s="191"/>
      <c r="Q63" s="191"/>
      <c r="R63" s="191"/>
      <c r="S63" s="191"/>
      <c r="T63" s="130"/>
      <c r="U63" s="252"/>
    </row>
    <row r="64" spans="1:21" s="4" customFormat="1" ht="15.95" customHeight="1" x14ac:dyDescent="0.2">
      <c r="A64" s="255">
        <v>61</v>
      </c>
      <c r="B64" s="255"/>
      <c r="C64" s="255"/>
      <c r="D64" s="255"/>
      <c r="E64" s="255"/>
      <c r="F64" s="255"/>
      <c r="G64" s="255"/>
      <c r="H64" s="255"/>
      <c r="I64" s="255"/>
      <c r="J64" s="255"/>
      <c r="K64" s="255"/>
      <c r="L64" s="255"/>
      <c r="M64" s="255"/>
      <c r="N64" s="255"/>
      <c r="O64" s="255"/>
      <c r="P64" s="255"/>
      <c r="Q64" s="255"/>
      <c r="R64" s="255"/>
      <c r="S64" s="255"/>
      <c r="T64" s="255"/>
      <c r="U64" s="252"/>
    </row>
    <row r="65" spans="1:21" s="4" customFormat="1" ht="15.95" customHeight="1" x14ac:dyDescent="0.2">
      <c r="A65" s="255"/>
      <c r="B65" s="255"/>
      <c r="C65" s="255"/>
      <c r="D65" s="255"/>
      <c r="E65" s="255"/>
      <c r="F65" s="255"/>
      <c r="G65" s="255"/>
      <c r="H65" s="255"/>
      <c r="I65" s="255"/>
      <c r="J65" s="255"/>
      <c r="K65" s="255"/>
      <c r="L65" s="255"/>
      <c r="M65" s="255"/>
      <c r="N65" s="255"/>
      <c r="O65" s="255"/>
      <c r="P65" s="255"/>
      <c r="Q65" s="255"/>
      <c r="R65" s="255"/>
      <c r="S65" s="255"/>
      <c r="T65" s="255"/>
      <c r="U65" s="252"/>
    </row>
    <row r="66" spans="1:21" s="4" customFormat="1" ht="15.95" customHeight="1" x14ac:dyDescent="0.2">
      <c r="A66" s="141"/>
      <c r="B66" s="122"/>
      <c r="C66" s="123"/>
      <c r="D66" s="123"/>
      <c r="E66" s="124"/>
      <c r="F66" s="169"/>
      <c r="G66" s="169"/>
      <c r="H66" s="141"/>
      <c r="I66" s="141"/>
      <c r="J66" s="141"/>
      <c r="K66" s="124"/>
      <c r="L66" s="124"/>
      <c r="M66" s="124"/>
      <c r="N66" s="182"/>
      <c r="O66" s="182"/>
      <c r="P66" s="191"/>
      <c r="Q66" s="191"/>
      <c r="R66" s="191"/>
      <c r="S66" s="191"/>
      <c r="T66" s="130"/>
      <c r="U66" s="140"/>
    </row>
    <row r="67" spans="1:21" s="4" customFormat="1" ht="15.95" customHeight="1" x14ac:dyDescent="0.2">
      <c r="A67" s="141"/>
      <c r="B67" s="122"/>
      <c r="C67" s="123"/>
      <c r="D67" s="123"/>
      <c r="E67" s="124"/>
      <c r="F67" s="169"/>
      <c r="G67" s="169"/>
      <c r="H67" s="141"/>
      <c r="I67" s="141"/>
      <c r="J67" s="141"/>
      <c r="K67" s="124"/>
      <c r="L67" s="124"/>
      <c r="M67" s="124"/>
      <c r="N67" s="182"/>
      <c r="O67" s="182"/>
      <c r="P67" s="191"/>
      <c r="Q67" s="191"/>
      <c r="R67" s="191"/>
      <c r="S67" s="191"/>
      <c r="T67" s="130"/>
      <c r="U67" s="140"/>
    </row>
    <row r="68" spans="1:21" ht="15.95" customHeight="1" x14ac:dyDescent="0.2">
      <c r="U68" s="140"/>
    </row>
    <row r="69" spans="1:21" ht="15.95" customHeight="1" x14ac:dyDescent="0.2">
      <c r="A69" s="237" t="s">
        <v>23</v>
      </c>
      <c r="B69" s="237" t="s">
        <v>24</v>
      </c>
      <c r="C69" s="2" t="s">
        <v>4</v>
      </c>
      <c r="D69" s="2" t="s">
        <v>25</v>
      </c>
      <c r="E69" s="240" t="s">
        <v>26</v>
      </c>
      <c r="F69" s="242"/>
      <c r="G69" s="241"/>
      <c r="H69" s="240" t="s">
        <v>28</v>
      </c>
      <c r="I69" s="242"/>
      <c r="J69" s="241"/>
      <c r="K69" s="240" t="s">
        <v>29</v>
      </c>
      <c r="L69" s="242"/>
      <c r="M69" s="241"/>
      <c r="N69" s="240" t="s">
        <v>98</v>
      </c>
      <c r="O69" s="242"/>
      <c r="P69" s="241"/>
      <c r="Q69" s="242" t="s">
        <v>95</v>
      </c>
      <c r="R69" s="242"/>
      <c r="S69" s="241"/>
      <c r="T69" s="3" t="s">
        <v>30</v>
      </c>
      <c r="U69" s="252"/>
    </row>
    <row r="70" spans="1:21" ht="15.95" customHeight="1" x14ac:dyDescent="0.2">
      <c r="A70" s="238"/>
      <c r="B70" s="238"/>
      <c r="C70" s="5" t="s">
        <v>5</v>
      </c>
      <c r="D70" s="5" t="s">
        <v>27</v>
      </c>
      <c r="E70" s="243" t="s">
        <v>31</v>
      </c>
      <c r="F70" s="245"/>
      <c r="G70" s="244"/>
      <c r="H70" s="243" t="s">
        <v>32</v>
      </c>
      <c r="I70" s="245"/>
      <c r="J70" s="244"/>
      <c r="K70" s="243" t="s">
        <v>0</v>
      </c>
      <c r="L70" s="245"/>
      <c r="M70" s="244"/>
      <c r="N70" s="173"/>
      <c r="O70" s="169"/>
      <c r="P70" s="187"/>
      <c r="Q70" s="169"/>
      <c r="R70" s="169"/>
      <c r="S70" s="187"/>
      <c r="T70" s="6" t="s">
        <v>33</v>
      </c>
      <c r="U70" s="252"/>
    </row>
    <row r="71" spans="1:21" ht="15.95" customHeight="1" x14ac:dyDescent="0.2">
      <c r="A71" s="238"/>
      <c r="B71" s="238"/>
      <c r="C71" s="10"/>
      <c r="D71" s="148"/>
      <c r="E71" s="247"/>
      <c r="F71" s="248"/>
      <c r="G71" s="249"/>
      <c r="H71" s="247" t="s">
        <v>19</v>
      </c>
      <c r="I71" s="248"/>
      <c r="J71" s="249"/>
      <c r="K71" s="142"/>
      <c r="L71" s="143"/>
      <c r="M71" s="144"/>
      <c r="N71" s="174"/>
      <c r="O71" s="184"/>
      <c r="P71" s="188"/>
      <c r="Q71" s="184"/>
      <c r="R71" s="184"/>
      <c r="S71" s="188"/>
      <c r="T71" s="6"/>
      <c r="U71" s="252"/>
    </row>
    <row r="72" spans="1:21" ht="15.95" customHeight="1" x14ac:dyDescent="0.2">
      <c r="A72" s="238"/>
      <c r="B72" s="238"/>
      <c r="C72" s="4"/>
      <c r="D72" s="14"/>
      <c r="E72" s="3" t="s">
        <v>34</v>
      </c>
      <c r="F72" s="156" t="s">
        <v>9</v>
      </c>
      <c r="G72" s="156" t="s">
        <v>93</v>
      </c>
      <c r="H72" s="3">
        <v>2564</v>
      </c>
      <c r="I72" s="3">
        <v>2565</v>
      </c>
      <c r="J72" s="3">
        <v>2566</v>
      </c>
      <c r="K72" s="3">
        <v>2564</v>
      </c>
      <c r="L72" s="3">
        <v>2565</v>
      </c>
      <c r="M72" s="3">
        <v>2566</v>
      </c>
      <c r="N72" s="163">
        <v>2564</v>
      </c>
      <c r="O72" s="163">
        <v>2565</v>
      </c>
      <c r="P72" s="163">
        <v>2566</v>
      </c>
      <c r="Q72" s="196">
        <v>2564</v>
      </c>
      <c r="R72" s="163">
        <v>2565</v>
      </c>
      <c r="S72" s="163">
        <v>2566</v>
      </c>
      <c r="T72" s="6"/>
      <c r="U72" s="252"/>
    </row>
    <row r="73" spans="1:21" ht="15.95" customHeight="1" x14ac:dyDescent="0.2">
      <c r="A73" s="239"/>
      <c r="B73" s="239"/>
      <c r="C73" s="16"/>
      <c r="D73" s="16"/>
      <c r="E73" s="17" t="s">
        <v>35</v>
      </c>
      <c r="F73" s="162" t="s">
        <v>36</v>
      </c>
      <c r="G73" s="162" t="s">
        <v>96</v>
      </c>
      <c r="H73" s="18"/>
      <c r="I73" s="18"/>
      <c r="J73" s="18"/>
      <c r="K73" s="17"/>
      <c r="L73" s="17"/>
      <c r="M73" s="17"/>
      <c r="N73" s="164"/>
      <c r="O73" s="164"/>
      <c r="P73" s="164"/>
      <c r="Q73" s="188"/>
      <c r="R73" s="164"/>
      <c r="S73" s="164"/>
      <c r="T73" s="17"/>
      <c r="U73" s="252"/>
    </row>
    <row r="74" spans="1:21" ht="15.95" customHeight="1" x14ac:dyDescent="0.2">
      <c r="A74" s="6"/>
      <c r="B74" s="94" t="s">
        <v>15</v>
      </c>
      <c r="C74" s="78"/>
      <c r="D74" s="78"/>
      <c r="E74" s="54"/>
      <c r="F74" s="149"/>
      <c r="G74" s="149"/>
      <c r="H74" s="60"/>
      <c r="I74" s="60"/>
      <c r="J74" s="60"/>
      <c r="K74" s="54"/>
      <c r="L74" s="54"/>
      <c r="M74" s="54"/>
      <c r="N74" s="179"/>
      <c r="O74" s="149"/>
      <c r="P74" s="149"/>
      <c r="Q74" s="197"/>
      <c r="R74" s="197"/>
      <c r="S74" s="197"/>
      <c r="T74" s="6"/>
      <c r="U74" s="252"/>
    </row>
    <row r="75" spans="1:21" ht="15.95" customHeight="1" x14ac:dyDescent="0.2">
      <c r="A75" s="6">
        <v>29</v>
      </c>
      <c r="B75" s="46" t="s">
        <v>54</v>
      </c>
      <c r="C75" s="77" t="s">
        <v>57</v>
      </c>
      <c r="D75" s="77">
        <v>1</v>
      </c>
      <c r="E75" s="41" t="s">
        <v>1</v>
      </c>
      <c r="F75" s="156">
        <v>393600</v>
      </c>
      <c r="G75" s="156">
        <v>42000</v>
      </c>
      <c r="H75" s="6">
        <v>1</v>
      </c>
      <c r="I75" s="6">
        <v>1</v>
      </c>
      <c r="J75" s="6">
        <v>1</v>
      </c>
      <c r="K75" s="41" t="s">
        <v>1</v>
      </c>
      <c r="L75" s="41" t="s">
        <v>1</v>
      </c>
      <c r="M75" s="41" t="s">
        <v>1</v>
      </c>
      <c r="N75" s="155">
        <v>13620</v>
      </c>
      <c r="O75" s="155">
        <v>13620</v>
      </c>
      <c r="P75" s="155">
        <v>13620</v>
      </c>
      <c r="Q75" s="197">
        <f>F75+G75+N75</f>
        <v>449220</v>
      </c>
      <c r="R75" s="197">
        <f t="shared" ref="R75:S78" si="11">Q75+O75</f>
        <v>462840</v>
      </c>
      <c r="S75" s="197">
        <f t="shared" si="11"/>
        <v>476460</v>
      </c>
      <c r="T75" s="6"/>
      <c r="U75" s="252"/>
    </row>
    <row r="76" spans="1:21" ht="15.95" customHeight="1" x14ac:dyDescent="0.2">
      <c r="A76" s="6">
        <v>30</v>
      </c>
      <c r="B76" s="46" t="s">
        <v>37</v>
      </c>
      <c r="C76" s="77" t="s">
        <v>64</v>
      </c>
      <c r="D76" s="77">
        <v>1</v>
      </c>
      <c r="E76" s="6">
        <v>1</v>
      </c>
      <c r="F76" s="156">
        <v>207720</v>
      </c>
      <c r="G76" s="208">
        <v>0</v>
      </c>
      <c r="H76" s="6">
        <v>1</v>
      </c>
      <c r="I76" s="6">
        <v>1</v>
      </c>
      <c r="J76" s="6">
        <v>1</v>
      </c>
      <c r="K76" s="41" t="s">
        <v>1</v>
      </c>
      <c r="L76" s="41" t="s">
        <v>1</v>
      </c>
      <c r="M76" s="41" t="s">
        <v>1</v>
      </c>
      <c r="N76" s="155">
        <v>9000</v>
      </c>
      <c r="O76" s="155">
        <v>9000</v>
      </c>
      <c r="P76" s="155">
        <v>9240</v>
      </c>
      <c r="Q76" s="197">
        <f t="shared" ref="Q76:Q88" si="12">F76+G76+N76</f>
        <v>216720</v>
      </c>
      <c r="R76" s="197">
        <f t="shared" si="11"/>
        <v>225720</v>
      </c>
      <c r="S76" s="197">
        <f t="shared" si="11"/>
        <v>234960</v>
      </c>
      <c r="T76" s="6"/>
      <c r="U76" s="252"/>
    </row>
    <row r="77" spans="1:21" ht="15.95" customHeight="1" x14ac:dyDescent="0.2">
      <c r="A77" s="6">
        <v>31</v>
      </c>
      <c r="B77" s="46" t="s">
        <v>12</v>
      </c>
      <c r="C77" s="78" t="s">
        <v>63</v>
      </c>
      <c r="D77" s="78">
        <v>1</v>
      </c>
      <c r="E77" s="54" t="s">
        <v>1</v>
      </c>
      <c r="F77" s="149">
        <v>297900</v>
      </c>
      <c r="G77" s="208">
        <v>0</v>
      </c>
      <c r="H77" s="6">
        <v>1</v>
      </c>
      <c r="I77" s="6">
        <v>1</v>
      </c>
      <c r="J77" s="6">
        <v>1</v>
      </c>
      <c r="K77" s="41" t="s">
        <v>1</v>
      </c>
      <c r="L77" s="41" t="s">
        <v>1</v>
      </c>
      <c r="M77" s="41" t="s">
        <v>1</v>
      </c>
      <c r="N77" s="179">
        <v>9720</v>
      </c>
      <c r="O77" s="179">
        <v>9720</v>
      </c>
      <c r="P77" s="179">
        <v>9720</v>
      </c>
      <c r="Q77" s="197">
        <f t="shared" si="12"/>
        <v>307620</v>
      </c>
      <c r="R77" s="197">
        <f t="shared" si="11"/>
        <v>317340</v>
      </c>
      <c r="S77" s="197">
        <f t="shared" si="11"/>
        <v>327060</v>
      </c>
      <c r="T77" s="6"/>
      <c r="U77" s="252"/>
    </row>
    <row r="78" spans="1:21" ht="15.95" customHeight="1" x14ac:dyDescent="0.2">
      <c r="A78" s="6">
        <v>32</v>
      </c>
      <c r="B78" s="46" t="s">
        <v>83</v>
      </c>
      <c r="C78" s="81" t="s">
        <v>62</v>
      </c>
      <c r="D78" s="150">
        <v>1</v>
      </c>
      <c r="E78" s="41">
        <v>1</v>
      </c>
      <c r="F78" s="156">
        <v>174840</v>
      </c>
      <c r="G78" s="208">
        <v>0</v>
      </c>
      <c r="H78" s="6">
        <v>1</v>
      </c>
      <c r="I78" s="6">
        <v>1</v>
      </c>
      <c r="J78" s="6">
        <v>1</v>
      </c>
      <c r="K78" s="41" t="s">
        <v>1</v>
      </c>
      <c r="L78" s="41" t="s">
        <v>1</v>
      </c>
      <c r="M78" s="41" t="s">
        <v>68</v>
      </c>
      <c r="N78" s="168">
        <v>6840</v>
      </c>
      <c r="O78" s="168">
        <v>6960</v>
      </c>
      <c r="P78" s="175">
        <v>7740</v>
      </c>
      <c r="Q78" s="197">
        <f t="shared" si="12"/>
        <v>181680</v>
      </c>
      <c r="R78" s="197">
        <f t="shared" si="11"/>
        <v>188640</v>
      </c>
      <c r="S78" s="197">
        <f t="shared" si="11"/>
        <v>196380</v>
      </c>
      <c r="T78" s="6"/>
      <c r="U78" s="252"/>
    </row>
    <row r="79" spans="1:21" ht="15.95" customHeight="1" x14ac:dyDescent="0.2">
      <c r="A79" s="6"/>
      <c r="B79" s="72" t="s">
        <v>7</v>
      </c>
      <c r="C79" s="81"/>
      <c r="D79" s="150"/>
      <c r="E79" s="41"/>
      <c r="F79" s="156"/>
      <c r="G79" s="208"/>
      <c r="H79" s="6"/>
      <c r="I79" s="6"/>
      <c r="J79" s="6"/>
      <c r="K79" s="41"/>
      <c r="L79" s="41"/>
      <c r="M79" s="41"/>
      <c r="N79" s="168"/>
      <c r="O79" s="168"/>
      <c r="P79" s="175"/>
      <c r="Q79" s="197"/>
      <c r="R79" s="197"/>
      <c r="S79" s="197"/>
      <c r="T79" s="6"/>
      <c r="U79" s="252"/>
    </row>
    <row r="80" spans="1:21" ht="15.95" customHeight="1" x14ac:dyDescent="0.2">
      <c r="A80" s="6">
        <v>33</v>
      </c>
      <c r="B80" s="46" t="s">
        <v>10</v>
      </c>
      <c r="C80" s="81"/>
      <c r="D80" s="150">
        <v>1</v>
      </c>
      <c r="E80" s="41">
        <v>1</v>
      </c>
      <c r="F80" s="156">
        <v>210840</v>
      </c>
      <c r="G80" s="208">
        <v>0</v>
      </c>
      <c r="H80" s="6">
        <v>1</v>
      </c>
      <c r="I80" s="6">
        <v>1</v>
      </c>
      <c r="J80" s="6">
        <v>1</v>
      </c>
      <c r="K80" s="41" t="s">
        <v>1</v>
      </c>
      <c r="L80" s="41" t="s">
        <v>1</v>
      </c>
      <c r="M80" s="41" t="s">
        <v>68</v>
      </c>
      <c r="N80" s="168">
        <v>7440</v>
      </c>
      <c r="O80" s="168">
        <v>7200</v>
      </c>
      <c r="P80" s="175">
        <v>7440</v>
      </c>
      <c r="Q80" s="197">
        <f t="shared" si="12"/>
        <v>218280</v>
      </c>
      <c r="R80" s="197">
        <f t="shared" ref="R80:S80" si="13">Q80+O80</f>
        <v>225480</v>
      </c>
      <c r="S80" s="197">
        <f t="shared" si="13"/>
        <v>232920</v>
      </c>
      <c r="T80" s="6"/>
      <c r="U80" s="252"/>
    </row>
    <row r="81" spans="1:21" ht="15.95" customHeight="1" x14ac:dyDescent="0.2">
      <c r="A81" s="6"/>
      <c r="B81" s="72" t="s">
        <v>20</v>
      </c>
      <c r="C81" s="81"/>
      <c r="D81" s="150"/>
      <c r="E81" s="41"/>
      <c r="F81" s="156"/>
      <c r="G81" s="208"/>
      <c r="H81" s="6"/>
      <c r="I81" s="6"/>
      <c r="J81" s="6"/>
      <c r="K81" s="41"/>
      <c r="L81" s="41"/>
      <c r="M81" s="41"/>
      <c r="N81" s="168"/>
      <c r="O81" s="168"/>
      <c r="P81" s="175"/>
      <c r="Q81" s="197"/>
      <c r="R81" s="197"/>
      <c r="S81" s="197"/>
      <c r="T81" s="14"/>
      <c r="U81" s="252"/>
    </row>
    <row r="82" spans="1:21" ht="15.95" customHeight="1" x14ac:dyDescent="0.2">
      <c r="A82" s="6">
        <v>34</v>
      </c>
      <c r="B82" s="46" t="s">
        <v>113</v>
      </c>
      <c r="C82" s="81"/>
      <c r="D82" s="150">
        <v>1</v>
      </c>
      <c r="E82" s="6">
        <v>1</v>
      </c>
      <c r="F82" s="156">
        <v>150000</v>
      </c>
      <c r="G82" s="208">
        <v>0</v>
      </c>
      <c r="H82" s="6">
        <v>1</v>
      </c>
      <c r="I82" s="6">
        <v>1</v>
      </c>
      <c r="J82" s="6">
        <v>1</v>
      </c>
      <c r="K82" s="41" t="s">
        <v>1</v>
      </c>
      <c r="L82" s="41" t="s">
        <v>1</v>
      </c>
      <c r="M82" s="41" t="s">
        <v>1</v>
      </c>
      <c r="N82" s="156">
        <v>6000</v>
      </c>
      <c r="O82" s="156">
        <v>6240</v>
      </c>
      <c r="P82" s="156">
        <v>6600</v>
      </c>
      <c r="Q82" s="197">
        <f t="shared" si="12"/>
        <v>156000</v>
      </c>
      <c r="R82" s="156">
        <f t="shared" ref="R82:S84" si="14">Q82+O82</f>
        <v>162240</v>
      </c>
      <c r="S82" s="156">
        <f t="shared" si="14"/>
        <v>168840</v>
      </c>
      <c r="T82" s="14"/>
      <c r="U82" s="252"/>
    </row>
    <row r="83" spans="1:21" ht="15.95" customHeight="1" x14ac:dyDescent="0.2">
      <c r="A83" s="6">
        <v>35</v>
      </c>
      <c r="B83" s="46" t="s">
        <v>114</v>
      </c>
      <c r="C83" s="81"/>
      <c r="D83" s="150">
        <v>1</v>
      </c>
      <c r="E83" s="6">
        <v>1</v>
      </c>
      <c r="F83" s="156">
        <v>147840</v>
      </c>
      <c r="G83" s="208">
        <v>0</v>
      </c>
      <c r="H83" s="6">
        <v>1</v>
      </c>
      <c r="I83" s="6">
        <v>1</v>
      </c>
      <c r="J83" s="6">
        <v>1</v>
      </c>
      <c r="K83" s="41" t="s">
        <v>1</v>
      </c>
      <c r="L83" s="41" t="s">
        <v>1</v>
      </c>
      <c r="M83" s="41" t="s">
        <v>1</v>
      </c>
      <c r="N83" s="156">
        <v>6480</v>
      </c>
      <c r="O83" s="156">
        <v>6720</v>
      </c>
      <c r="P83" s="156">
        <v>6960</v>
      </c>
      <c r="Q83" s="197">
        <f t="shared" si="12"/>
        <v>154320</v>
      </c>
      <c r="R83" s="156">
        <f t="shared" si="14"/>
        <v>161040</v>
      </c>
      <c r="S83" s="156">
        <f t="shared" si="14"/>
        <v>168000</v>
      </c>
      <c r="T83" s="14"/>
      <c r="U83" s="252"/>
    </row>
    <row r="84" spans="1:21" ht="15.95" customHeight="1" x14ac:dyDescent="0.2">
      <c r="A84" s="6">
        <v>36</v>
      </c>
      <c r="B84" s="46" t="s">
        <v>115</v>
      </c>
      <c r="C84" s="81"/>
      <c r="D84" s="150">
        <v>1</v>
      </c>
      <c r="E84" s="54">
        <v>1</v>
      </c>
      <c r="F84" s="156">
        <v>149640</v>
      </c>
      <c r="G84" s="208">
        <v>0</v>
      </c>
      <c r="H84" s="41">
        <v>1</v>
      </c>
      <c r="I84" s="41">
        <v>1</v>
      </c>
      <c r="J84" s="41">
        <v>1</v>
      </c>
      <c r="K84" s="41" t="s">
        <v>1</v>
      </c>
      <c r="L84" s="41" t="s">
        <v>1</v>
      </c>
      <c r="M84" s="41" t="s">
        <v>1</v>
      </c>
      <c r="N84" s="168">
        <v>6000</v>
      </c>
      <c r="O84" s="168">
        <v>6240</v>
      </c>
      <c r="P84" s="180">
        <v>6480</v>
      </c>
      <c r="Q84" s="197">
        <f t="shared" si="12"/>
        <v>155640</v>
      </c>
      <c r="R84" s="197">
        <f>Q84+O84</f>
        <v>161880</v>
      </c>
      <c r="S84" s="197">
        <f t="shared" si="14"/>
        <v>168360</v>
      </c>
      <c r="T84" s="6"/>
      <c r="U84" s="252"/>
    </row>
    <row r="85" spans="1:21" ht="15.95" customHeight="1" x14ac:dyDescent="0.2">
      <c r="A85" s="6"/>
      <c r="B85" s="72" t="s">
        <v>21</v>
      </c>
      <c r="C85" s="77"/>
      <c r="D85" s="77"/>
      <c r="E85" s="6"/>
      <c r="F85" s="156"/>
      <c r="G85" s="208"/>
      <c r="H85" s="51"/>
      <c r="I85" s="51"/>
      <c r="J85" s="51"/>
      <c r="K85" s="6"/>
      <c r="L85" s="6"/>
      <c r="M85" s="6"/>
      <c r="N85" s="155"/>
      <c r="O85" s="175"/>
      <c r="P85" s="175"/>
      <c r="Q85" s="197"/>
      <c r="R85" s="197"/>
      <c r="S85" s="197"/>
      <c r="T85" s="14"/>
      <c r="U85" s="252"/>
    </row>
    <row r="86" spans="1:21" ht="15.95" customHeight="1" x14ac:dyDescent="0.2">
      <c r="A86" s="6">
        <v>37</v>
      </c>
      <c r="B86" s="46" t="s">
        <v>17</v>
      </c>
      <c r="C86" s="80"/>
      <c r="D86" s="80">
        <v>1</v>
      </c>
      <c r="E86" s="54">
        <v>1</v>
      </c>
      <c r="F86" s="149">
        <v>108000</v>
      </c>
      <c r="G86" s="209">
        <v>0</v>
      </c>
      <c r="H86" s="6">
        <v>1</v>
      </c>
      <c r="I86" s="6">
        <v>1</v>
      </c>
      <c r="J86" s="6">
        <v>1</v>
      </c>
      <c r="K86" s="6" t="s">
        <v>1</v>
      </c>
      <c r="L86" s="41" t="s">
        <v>1</v>
      </c>
      <c r="M86" s="41" t="s">
        <v>1</v>
      </c>
      <c r="N86" s="209">
        <v>0</v>
      </c>
      <c r="O86" s="209">
        <v>0</v>
      </c>
      <c r="P86" s="209">
        <v>0</v>
      </c>
      <c r="Q86" s="197">
        <f t="shared" si="12"/>
        <v>108000</v>
      </c>
      <c r="R86" s="197">
        <f t="shared" ref="R86:S88" si="15">Q86+O86</f>
        <v>108000</v>
      </c>
      <c r="S86" s="197">
        <f t="shared" si="15"/>
        <v>108000</v>
      </c>
      <c r="T86" s="14"/>
      <c r="U86" s="252"/>
    </row>
    <row r="87" spans="1:21" ht="15.95" customHeight="1" x14ac:dyDescent="0.2">
      <c r="A87" s="152">
        <v>38</v>
      </c>
      <c r="B87" s="46" t="s">
        <v>79</v>
      </c>
      <c r="C87" s="77"/>
      <c r="D87" s="77">
        <v>1</v>
      </c>
      <c r="E87" s="58" t="s">
        <v>1</v>
      </c>
      <c r="F87" s="149">
        <v>108000</v>
      </c>
      <c r="G87" s="209">
        <v>0</v>
      </c>
      <c r="H87" s="6">
        <v>1</v>
      </c>
      <c r="I87" s="6">
        <v>1</v>
      </c>
      <c r="J87" s="6">
        <v>1</v>
      </c>
      <c r="K87" s="6" t="s">
        <v>1</v>
      </c>
      <c r="L87" s="41" t="s">
        <v>1</v>
      </c>
      <c r="M87" s="41" t="s">
        <v>1</v>
      </c>
      <c r="N87" s="209">
        <v>0</v>
      </c>
      <c r="O87" s="209">
        <v>0</v>
      </c>
      <c r="P87" s="209">
        <v>0</v>
      </c>
      <c r="Q87" s="197">
        <f t="shared" si="12"/>
        <v>108000</v>
      </c>
      <c r="R87" s="197">
        <f t="shared" si="15"/>
        <v>108000</v>
      </c>
      <c r="S87" s="197">
        <f t="shared" si="15"/>
        <v>108000</v>
      </c>
      <c r="T87" s="14"/>
      <c r="U87" s="252"/>
    </row>
    <row r="88" spans="1:21" s="4" customFormat="1" ht="15.95" customHeight="1" x14ac:dyDescent="0.2">
      <c r="A88" s="6">
        <v>39</v>
      </c>
      <c r="B88" s="101" t="s">
        <v>72</v>
      </c>
      <c r="C88" s="77" t="s">
        <v>59</v>
      </c>
      <c r="D88" s="77">
        <v>1</v>
      </c>
      <c r="E88" s="6">
        <v>1</v>
      </c>
      <c r="F88" s="156">
        <v>207480</v>
      </c>
      <c r="G88" s="208">
        <v>0</v>
      </c>
      <c r="H88" s="6">
        <v>1</v>
      </c>
      <c r="I88" s="6">
        <v>1</v>
      </c>
      <c r="J88" s="6">
        <v>1</v>
      </c>
      <c r="K88" s="41" t="s">
        <v>1</v>
      </c>
      <c r="L88" s="41" t="s">
        <v>1</v>
      </c>
      <c r="M88" s="41" t="s">
        <v>1</v>
      </c>
      <c r="N88" s="156">
        <v>7080</v>
      </c>
      <c r="O88" s="156">
        <v>7680</v>
      </c>
      <c r="P88" s="155">
        <v>7680</v>
      </c>
      <c r="Q88" s="155">
        <f t="shared" si="12"/>
        <v>214560</v>
      </c>
      <c r="R88" s="175">
        <f t="shared" si="15"/>
        <v>222240</v>
      </c>
      <c r="S88" s="197">
        <f t="shared" si="15"/>
        <v>229920</v>
      </c>
      <c r="T88" s="14"/>
      <c r="U88" s="252"/>
    </row>
    <row r="89" spans="1:21" ht="15.95" customHeight="1" x14ac:dyDescent="0.2">
      <c r="A89" s="157" t="s">
        <v>44</v>
      </c>
      <c r="B89" s="33" t="s">
        <v>3</v>
      </c>
      <c r="C89" s="22"/>
      <c r="D89" s="159">
        <f>SUM(D10,D11,D13,D14,D15,D16,D17,D18,D19,D20,D22,D24,D25,D27,D42,D44,D47,D49,D50,D51,D52,D53,D54,D55,D57,D58,D59,D61,D75,D76,D77,D78,D80,D82,D83,D84,D86,D87,D88)</f>
        <v>57</v>
      </c>
      <c r="E89" s="29">
        <f>SUM(E10,E11,E13,E14,E15,E16,E17,E18,E19,E21,E20,E22,E23,E24,E25,E27,E42,E44,E45,E47,E49,E50,E51,E52,E53,E54,E55,E57,E59,E58,E61,E75,E76,E77,E78,E80,E82,E83,E84,E86,E87,E88)</f>
        <v>47</v>
      </c>
      <c r="F89" s="170">
        <f>SUM(F10,F11,F13,F14,F15,F16,F17,F18,F19,F20,F22,F24,F25,F27,F44,F45,F47,F49,F50,F51,F52,F53,F54,F55,F57,F58,F59,F61,F75,F76,F77,F78,F80,F82,F83,F84,F86,F87,F88)</f>
        <v>9351360</v>
      </c>
      <c r="G89" s="170">
        <f>SUM(G86:G88,G84,G83,G82,G80,G78,G77,G76,G75,G61,G59,G58,G57,G55,G54,G53,G52,G51,G50,G49,G27,G25,G24,G22,G20,G19,G18,G17,G16,G15,G14,G13,G11,G10)</f>
        <v>216000</v>
      </c>
      <c r="H89" s="63">
        <v>57</v>
      </c>
      <c r="I89" s="63">
        <v>57</v>
      </c>
      <c r="J89" s="63">
        <v>57</v>
      </c>
      <c r="K89" s="29" t="s">
        <v>1</v>
      </c>
      <c r="L89" s="104" t="s">
        <v>1</v>
      </c>
      <c r="M89" s="22" t="s">
        <v>1</v>
      </c>
      <c r="N89" s="170">
        <f>SUM(N10,N11,N13,N14,N15,N16,N17,N18,N19,N20,N22,N24,N25,N27,N44,N45,N47,N49,N50,N51,N52,N53,N54,N55,N57,N59,N59,N58,N61,N75,N76,N77,N78,N80,N82,N83,N84,N86,N87,N88)</f>
        <v>302400</v>
      </c>
      <c r="O89" s="170">
        <f>SUM(O10,O11,O13,O14,O15,O16,O17,O18,O19,O20,O22,O24,O25,O27,O44,O45,O47,O49,O50,O51,O52,O53,O54,O55,O57,O58,O59,O61,O75,O76,O77,O78,O80,O82,O83,O84,O86,O87,O88)</f>
        <v>301080</v>
      </c>
      <c r="P89" s="170">
        <f>SUM(P10,P11,P13,P14,P15,P16,P17,P18,P19,P20,P22,P24,P25,P27,P44,P45,P47,P49,P50,P51,P52,P53,P54,P55,P57,P58,P59,P61,P75,P76,P77,P78,P80,P82,P83,P84,P86,P87,P88)</f>
        <v>306900</v>
      </c>
      <c r="Q89" s="170">
        <f>SUM(Q10,Q11,Q13,Q14,Q15,Q16,Q17,Q18,Q19,Q20,Q22,Q24,Q25,Q27,Q44,Q45,Q47,Q49,Q50,Q51,Q52,Q53,Q54,Q55,Q57,Q58,Q59,Q61,Q75,Q76,Q77,Q78,Q80,Q82,Q83,Q84,Q86,Q87,Q88)</f>
        <v>9863040</v>
      </c>
      <c r="R89" s="170">
        <f>SUM(R10,R11,R13,R14,R15,R16,R17,R18,R19,R20,R22,R24,R25,R27,R44,R45,R47,R49,R50,R51,R52,R53,R54,R55,R57,R58,R59,R61,R75,R76,R77,R78,R80,R82,R83,R84,R86,R87,R88)</f>
        <v>10124520</v>
      </c>
      <c r="S89" s="170">
        <f>SUM(S10,S11,S13,S14,S15,S16,S17,S18,S19,S20,S22,S24,S25,S27,S44,S45,S47,S49,S50,S51,S52,S53,S54,S55,S57,S58,S59,S61,S75,S76,S77,S78,S80,S82,S83,S84,S86,S87,S88)</f>
        <v>10431300</v>
      </c>
      <c r="T89" s="14"/>
      <c r="U89" s="252"/>
    </row>
    <row r="90" spans="1:21" ht="15.95" customHeight="1" x14ac:dyDescent="0.2">
      <c r="A90" s="158" t="s">
        <v>45</v>
      </c>
      <c r="B90" s="32" t="s">
        <v>105</v>
      </c>
      <c r="C90" s="22"/>
      <c r="D90" s="22"/>
      <c r="E90" s="19"/>
      <c r="F90" s="171"/>
      <c r="G90" s="171"/>
      <c r="H90" s="19"/>
      <c r="I90" s="19"/>
      <c r="J90" s="19"/>
      <c r="K90" s="29"/>
      <c r="L90" s="29"/>
      <c r="M90" s="29"/>
      <c r="N90" s="170"/>
      <c r="O90" s="170"/>
      <c r="P90" s="170"/>
      <c r="Q90" s="170">
        <f>(15/100)*Q89</f>
        <v>1479456</v>
      </c>
      <c r="R90" s="170">
        <f>(15/100)*R89</f>
        <v>1518678</v>
      </c>
      <c r="S90" s="170">
        <f>(15/100)*S89</f>
        <v>1564695</v>
      </c>
      <c r="T90" s="14"/>
      <c r="U90" s="252"/>
    </row>
    <row r="91" spans="1:21" ht="15.95" customHeight="1" x14ac:dyDescent="0.2">
      <c r="A91" s="158" t="s">
        <v>46</v>
      </c>
      <c r="B91" s="32" t="s">
        <v>48</v>
      </c>
      <c r="C91" s="22"/>
      <c r="D91" s="22"/>
      <c r="E91" s="19"/>
      <c r="F91" s="171"/>
      <c r="G91" s="171"/>
      <c r="H91" s="19"/>
      <c r="I91" s="19"/>
      <c r="J91" s="19"/>
      <c r="K91" s="29"/>
      <c r="L91" s="29"/>
      <c r="M91" s="29"/>
      <c r="N91" s="170"/>
      <c r="O91" s="170"/>
      <c r="P91" s="170"/>
      <c r="Q91" s="170">
        <f>SUM(Q89:Q90)</f>
        <v>11342496</v>
      </c>
      <c r="R91" s="170">
        <f>SUM(R89:R90)</f>
        <v>11643198</v>
      </c>
      <c r="S91" s="170">
        <f>SUM(S89:S90)</f>
        <v>11995995</v>
      </c>
      <c r="T91" s="14"/>
      <c r="U91" s="252"/>
    </row>
    <row r="92" spans="1:21" ht="15.95" customHeight="1" x14ac:dyDescent="0.2">
      <c r="A92" s="158" t="s">
        <v>104</v>
      </c>
      <c r="B92" s="32" t="s">
        <v>49</v>
      </c>
      <c r="C92" s="22"/>
      <c r="D92" s="22"/>
      <c r="E92" s="19"/>
      <c r="F92" s="171"/>
      <c r="G92" s="171"/>
      <c r="H92" s="21"/>
      <c r="I92" s="21"/>
      <c r="J92" s="21"/>
      <c r="K92" s="21"/>
      <c r="L92" s="21"/>
      <c r="M92" s="21"/>
      <c r="N92" s="183"/>
      <c r="O92" s="183"/>
      <c r="P92" s="183"/>
      <c r="Q92" s="203">
        <f>Q91/50925000*100</f>
        <v>22.272942562592046</v>
      </c>
      <c r="R92" s="204">
        <f>R91/53471250*100</f>
        <v>21.7746882670594</v>
      </c>
      <c r="S92" s="204">
        <f>S91/56144813*100</f>
        <v>21.36616787734247</v>
      </c>
      <c r="T92" s="28"/>
      <c r="U92" s="252"/>
    </row>
    <row r="93" spans="1:21" ht="15.95" customHeight="1" x14ac:dyDescent="0.2">
      <c r="A93" s="242" t="s">
        <v>99</v>
      </c>
      <c r="B93" s="242"/>
      <c r="C93" s="242"/>
      <c r="D93" s="242"/>
      <c r="E93" s="242"/>
      <c r="F93" s="242" t="s">
        <v>100</v>
      </c>
      <c r="G93" s="242"/>
      <c r="H93" s="242"/>
      <c r="I93" s="242"/>
      <c r="J93" s="242"/>
      <c r="K93" s="242"/>
      <c r="L93" s="242"/>
      <c r="M93" s="242"/>
      <c r="N93" s="242"/>
      <c r="O93" s="242"/>
      <c r="P93" s="192"/>
      <c r="Q93" s="192"/>
      <c r="R93" s="192"/>
      <c r="S93" s="192"/>
      <c r="T93" s="105"/>
      <c r="U93" s="252"/>
    </row>
    <row r="94" spans="1:21" ht="15.95" customHeight="1" x14ac:dyDescent="0.2">
      <c r="A94" s="71" t="s">
        <v>65</v>
      </c>
      <c r="B94" s="71"/>
      <c r="C94" s="71"/>
      <c r="D94" s="71"/>
      <c r="F94" s="256" t="s">
        <v>101</v>
      </c>
      <c r="G94" s="256"/>
      <c r="H94" s="256"/>
      <c r="I94" s="256"/>
      <c r="J94" s="256"/>
      <c r="K94" s="256"/>
      <c r="L94" s="256"/>
      <c r="M94" s="256"/>
      <c r="N94" s="256"/>
      <c r="O94" s="256"/>
      <c r="P94" s="193"/>
      <c r="Q94" s="193"/>
      <c r="R94" s="193"/>
      <c r="S94" s="193"/>
      <c r="T94" s="71"/>
      <c r="U94" s="252"/>
    </row>
    <row r="95" spans="1:21" ht="15.95" customHeight="1" x14ac:dyDescent="0.2">
      <c r="F95" s="256" t="s">
        <v>103</v>
      </c>
      <c r="G95" s="256"/>
      <c r="H95" s="256"/>
      <c r="I95" s="256"/>
      <c r="J95" s="256"/>
      <c r="K95" s="256"/>
      <c r="L95" s="256"/>
      <c r="M95" s="256"/>
      <c r="N95" s="256"/>
      <c r="O95" s="256"/>
      <c r="U95" s="252"/>
    </row>
    <row r="96" spans="1:21" x14ac:dyDescent="0.2">
      <c r="U96" s="252"/>
    </row>
    <row r="97" spans="1:21" x14ac:dyDescent="0.2">
      <c r="U97" s="252"/>
    </row>
    <row r="98" spans="1:21" ht="12.75" customHeight="1" x14ac:dyDescent="0.2">
      <c r="A98" s="257">
        <v>62</v>
      </c>
      <c r="B98" s="257"/>
      <c r="C98" s="257"/>
      <c r="D98" s="257"/>
      <c r="E98" s="257"/>
      <c r="F98" s="257"/>
      <c r="G98" s="257"/>
      <c r="H98" s="257"/>
      <c r="I98" s="257"/>
      <c r="J98" s="257"/>
      <c r="K98" s="257"/>
      <c r="L98" s="257"/>
      <c r="M98" s="257"/>
      <c r="N98" s="257"/>
      <c r="O98" s="257"/>
      <c r="P98" s="257"/>
      <c r="Q98" s="257"/>
      <c r="R98" s="257"/>
      <c r="S98" s="257"/>
      <c r="T98" s="257"/>
      <c r="U98" s="252"/>
    </row>
    <row r="99" spans="1:21" x14ac:dyDescent="0.2">
      <c r="A99" s="257"/>
      <c r="B99" s="257"/>
      <c r="C99" s="257"/>
      <c r="D99" s="257"/>
      <c r="E99" s="257"/>
      <c r="F99" s="257"/>
      <c r="G99" s="257"/>
      <c r="H99" s="257"/>
      <c r="I99" s="257"/>
      <c r="J99" s="257"/>
      <c r="K99" s="257"/>
      <c r="L99" s="257"/>
      <c r="M99" s="257"/>
      <c r="N99" s="257"/>
      <c r="O99" s="257"/>
      <c r="P99" s="257"/>
      <c r="Q99" s="257"/>
      <c r="R99" s="257"/>
      <c r="S99" s="257"/>
      <c r="T99" s="257"/>
      <c r="U99" s="252"/>
    </row>
    <row r="100" spans="1:21" x14ac:dyDescent="0.2">
      <c r="A100" s="257"/>
      <c r="B100" s="257"/>
      <c r="C100" s="257"/>
      <c r="D100" s="257"/>
      <c r="E100" s="257"/>
      <c r="F100" s="257"/>
      <c r="G100" s="257"/>
      <c r="H100" s="257"/>
      <c r="I100" s="257"/>
      <c r="J100" s="257"/>
      <c r="K100" s="257"/>
      <c r="L100" s="257"/>
      <c r="M100" s="257"/>
      <c r="N100" s="257"/>
      <c r="O100" s="257"/>
      <c r="P100" s="257"/>
      <c r="Q100" s="257"/>
      <c r="R100" s="257"/>
      <c r="S100" s="257"/>
      <c r="T100" s="257"/>
      <c r="U100" s="252"/>
    </row>
  </sheetData>
  <mergeCells count="59">
    <mergeCell ref="R8:R9"/>
    <mergeCell ref="S8:S9"/>
    <mergeCell ref="H6:J6"/>
    <mergeCell ref="K6:M6"/>
    <mergeCell ref="E35:G35"/>
    <mergeCell ref="A30:T32"/>
    <mergeCell ref="L8:L9"/>
    <mergeCell ref="M8:M9"/>
    <mergeCell ref="O8:O9"/>
    <mergeCell ref="P8:P9"/>
    <mergeCell ref="Q8:Q9"/>
    <mergeCell ref="U69:U100"/>
    <mergeCell ref="H70:J70"/>
    <mergeCell ref="K70:M70"/>
    <mergeCell ref="H71:J71"/>
    <mergeCell ref="E69:G69"/>
    <mergeCell ref="E70:G70"/>
    <mergeCell ref="E71:G71"/>
    <mergeCell ref="K69:M69"/>
    <mergeCell ref="F93:O93"/>
    <mergeCell ref="F94:O94"/>
    <mergeCell ref="F95:O95"/>
    <mergeCell ref="A93:E93"/>
    <mergeCell ref="N69:P69"/>
    <mergeCell ref="Q69:S69"/>
    <mergeCell ref="A98:T100"/>
    <mergeCell ref="A69:A73"/>
    <mergeCell ref="U35:U65"/>
    <mergeCell ref="H36:J36"/>
    <mergeCell ref="K36:M36"/>
    <mergeCell ref="H37:J37"/>
    <mergeCell ref="H35:J35"/>
    <mergeCell ref="K35:M35"/>
    <mergeCell ref="N35:P35"/>
    <mergeCell ref="Q35:S35"/>
    <mergeCell ref="A64:T65"/>
    <mergeCell ref="E36:G36"/>
    <mergeCell ref="E37:G37"/>
    <mergeCell ref="A3:S3"/>
    <mergeCell ref="U3:U31"/>
    <mergeCell ref="A5:A9"/>
    <mergeCell ref="B5:B9"/>
    <mergeCell ref="H5:J5"/>
    <mergeCell ref="K5:M5"/>
    <mergeCell ref="N5:P5"/>
    <mergeCell ref="Q5:S5"/>
    <mergeCell ref="H7:J7"/>
    <mergeCell ref="H8:H9"/>
    <mergeCell ref="I8:I9"/>
    <mergeCell ref="J8:J9"/>
    <mergeCell ref="K8:K9"/>
    <mergeCell ref="E7:G7"/>
    <mergeCell ref="E6:G6"/>
    <mergeCell ref="E5:G5"/>
    <mergeCell ref="B69:B73"/>
    <mergeCell ref="H69:J69"/>
    <mergeCell ref="A35:A39"/>
    <mergeCell ref="B35:B39"/>
    <mergeCell ref="N8:N9"/>
  </mergeCells>
  <printOptions horizontalCentered="1" verticalCentered="1"/>
  <pageMargins left="0.31" right="0" top="1.0236220472440944" bottom="0.35433070866141736" header="0.35433070866141736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105"/>
  <sheetViews>
    <sheetView tabSelected="1" topLeftCell="A25" zoomScale="160" zoomScaleNormal="160" workbookViewId="0">
      <selection activeCell="F37" sqref="F37"/>
    </sheetView>
  </sheetViews>
  <sheetFormatPr defaultRowHeight="12.75" x14ac:dyDescent="0.2"/>
  <cols>
    <col min="1" max="1" width="3.7109375" style="1" customWidth="1"/>
    <col min="2" max="2" width="20.85546875" style="1" customWidth="1"/>
    <col min="3" max="4" width="5.42578125" style="1" customWidth="1"/>
    <col min="5" max="5" width="5" style="1" customWidth="1"/>
    <col min="6" max="7" width="10" style="161" customWidth="1"/>
    <col min="8" max="8" width="4.85546875" style="1" customWidth="1"/>
    <col min="9" max="9" width="5.42578125" style="1" customWidth="1"/>
    <col min="10" max="10" width="5.140625" style="1" customWidth="1"/>
    <col min="11" max="11" width="5.28515625" style="1" customWidth="1"/>
    <col min="12" max="12" width="5.140625" style="1" customWidth="1"/>
    <col min="13" max="13" width="4.5703125" style="1" customWidth="1"/>
    <col min="14" max="14" width="8.85546875" style="172" customWidth="1"/>
    <col min="15" max="15" width="8" style="172" customWidth="1"/>
    <col min="16" max="16" width="8.42578125" style="172" customWidth="1"/>
    <col min="17" max="17" width="9.7109375" style="172" customWidth="1"/>
    <col min="18" max="18" width="9.85546875" style="172" customWidth="1"/>
    <col min="19" max="19" width="9.7109375" style="172" customWidth="1"/>
    <col min="20" max="20" width="7.7109375" style="1" customWidth="1"/>
    <col min="21" max="21" width="6.28515625" style="1" customWidth="1"/>
    <col min="22" max="257" width="9.140625" style="1"/>
    <col min="258" max="258" width="3" style="1" customWidth="1"/>
    <col min="259" max="259" width="28.7109375" style="1" customWidth="1"/>
    <col min="260" max="260" width="5.42578125" style="1" customWidth="1"/>
    <col min="261" max="261" width="4.7109375" style="1" customWidth="1"/>
    <col min="262" max="262" width="5" style="1" customWidth="1"/>
    <col min="263" max="263" width="10" style="1" customWidth="1"/>
    <col min="264" max="264" width="4.85546875" style="1" customWidth="1"/>
    <col min="265" max="265" width="5.42578125" style="1" customWidth="1"/>
    <col min="266" max="266" width="5.140625" style="1" customWidth="1"/>
    <col min="267" max="267" width="5.28515625" style="1" customWidth="1"/>
    <col min="268" max="268" width="5.140625" style="1" customWidth="1"/>
    <col min="269" max="269" width="4.5703125" style="1" customWidth="1"/>
    <col min="270" max="270" width="8.42578125" style="1" customWidth="1"/>
    <col min="271" max="271" width="8.28515625" style="1" customWidth="1"/>
    <col min="272" max="272" width="8.85546875" style="1" customWidth="1"/>
    <col min="273" max="273" width="10" style="1" customWidth="1"/>
    <col min="274" max="274" width="10.42578125" style="1" customWidth="1"/>
    <col min="275" max="275" width="9.85546875" style="1" customWidth="1"/>
    <col min="276" max="276" width="3.5703125" style="1" customWidth="1"/>
    <col min="277" max="513" width="9.140625" style="1"/>
    <col min="514" max="514" width="3" style="1" customWidth="1"/>
    <col min="515" max="515" width="28.7109375" style="1" customWidth="1"/>
    <col min="516" max="516" width="5.42578125" style="1" customWidth="1"/>
    <col min="517" max="517" width="4.7109375" style="1" customWidth="1"/>
    <col min="518" max="518" width="5" style="1" customWidth="1"/>
    <col min="519" max="519" width="10" style="1" customWidth="1"/>
    <col min="520" max="520" width="4.85546875" style="1" customWidth="1"/>
    <col min="521" max="521" width="5.42578125" style="1" customWidth="1"/>
    <col min="522" max="522" width="5.140625" style="1" customWidth="1"/>
    <col min="523" max="523" width="5.28515625" style="1" customWidth="1"/>
    <col min="524" max="524" width="5.140625" style="1" customWidth="1"/>
    <col min="525" max="525" width="4.5703125" style="1" customWidth="1"/>
    <col min="526" max="526" width="8.42578125" style="1" customWidth="1"/>
    <col min="527" max="527" width="8.28515625" style="1" customWidth="1"/>
    <col min="528" max="528" width="8.85546875" style="1" customWidth="1"/>
    <col min="529" max="529" width="10" style="1" customWidth="1"/>
    <col min="530" max="530" width="10.42578125" style="1" customWidth="1"/>
    <col min="531" max="531" width="9.85546875" style="1" customWidth="1"/>
    <col min="532" max="532" width="3.5703125" style="1" customWidth="1"/>
    <col min="533" max="769" width="9.140625" style="1"/>
    <col min="770" max="770" width="3" style="1" customWidth="1"/>
    <col min="771" max="771" width="28.7109375" style="1" customWidth="1"/>
    <col min="772" max="772" width="5.42578125" style="1" customWidth="1"/>
    <col min="773" max="773" width="4.7109375" style="1" customWidth="1"/>
    <col min="774" max="774" width="5" style="1" customWidth="1"/>
    <col min="775" max="775" width="10" style="1" customWidth="1"/>
    <col min="776" max="776" width="4.85546875" style="1" customWidth="1"/>
    <col min="777" max="777" width="5.42578125" style="1" customWidth="1"/>
    <col min="778" max="778" width="5.140625" style="1" customWidth="1"/>
    <col min="779" max="779" width="5.28515625" style="1" customWidth="1"/>
    <col min="780" max="780" width="5.140625" style="1" customWidth="1"/>
    <col min="781" max="781" width="4.5703125" style="1" customWidth="1"/>
    <col min="782" max="782" width="8.42578125" style="1" customWidth="1"/>
    <col min="783" max="783" width="8.28515625" style="1" customWidth="1"/>
    <col min="784" max="784" width="8.85546875" style="1" customWidth="1"/>
    <col min="785" max="785" width="10" style="1" customWidth="1"/>
    <col min="786" max="786" width="10.42578125" style="1" customWidth="1"/>
    <col min="787" max="787" width="9.85546875" style="1" customWidth="1"/>
    <col min="788" max="788" width="3.5703125" style="1" customWidth="1"/>
    <col min="789" max="1025" width="9.140625" style="1"/>
    <col min="1026" max="1026" width="3" style="1" customWidth="1"/>
    <col min="1027" max="1027" width="28.7109375" style="1" customWidth="1"/>
    <col min="1028" max="1028" width="5.42578125" style="1" customWidth="1"/>
    <col min="1029" max="1029" width="4.7109375" style="1" customWidth="1"/>
    <col min="1030" max="1030" width="5" style="1" customWidth="1"/>
    <col min="1031" max="1031" width="10" style="1" customWidth="1"/>
    <col min="1032" max="1032" width="4.85546875" style="1" customWidth="1"/>
    <col min="1033" max="1033" width="5.42578125" style="1" customWidth="1"/>
    <col min="1034" max="1034" width="5.140625" style="1" customWidth="1"/>
    <col min="1035" max="1035" width="5.28515625" style="1" customWidth="1"/>
    <col min="1036" max="1036" width="5.140625" style="1" customWidth="1"/>
    <col min="1037" max="1037" width="4.5703125" style="1" customWidth="1"/>
    <col min="1038" max="1038" width="8.42578125" style="1" customWidth="1"/>
    <col min="1039" max="1039" width="8.28515625" style="1" customWidth="1"/>
    <col min="1040" max="1040" width="8.85546875" style="1" customWidth="1"/>
    <col min="1041" max="1041" width="10" style="1" customWidth="1"/>
    <col min="1042" max="1042" width="10.42578125" style="1" customWidth="1"/>
    <col min="1043" max="1043" width="9.85546875" style="1" customWidth="1"/>
    <col min="1044" max="1044" width="3.5703125" style="1" customWidth="1"/>
    <col min="1045" max="1281" width="9.140625" style="1"/>
    <col min="1282" max="1282" width="3" style="1" customWidth="1"/>
    <col min="1283" max="1283" width="28.7109375" style="1" customWidth="1"/>
    <col min="1284" max="1284" width="5.42578125" style="1" customWidth="1"/>
    <col min="1285" max="1285" width="4.7109375" style="1" customWidth="1"/>
    <col min="1286" max="1286" width="5" style="1" customWidth="1"/>
    <col min="1287" max="1287" width="10" style="1" customWidth="1"/>
    <col min="1288" max="1288" width="4.85546875" style="1" customWidth="1"/>
    <col min="1289" max="1289" width="5.42578125" style="1" customWidth="1"/>
    <col min="1290" max="1290" width="5.140625" style="1" customWidth="1"/>
    <col min="1291" max="1291" width="5.28515625" style="1" customWidth="1"/>
    <col min="1292" max="1292" width="5.140625" style="1" customWidth="1"/>
    <col min="1293" max="1293" width="4.5703125" style="1" customWidth="1"/>
    <col min="1294" max="1294" width="8.42578125" style="1" customWidth="1"/>
    <col min="1295" max="1295" width="8.28515625" style="1" customWidth="1"/>
    <col min="1296" max="1296" width="8.85546875" style="1" customWidth="1"/>
    <col min="1297" max="1297" width="10" style="1" customWidth="1"/>
    <col min="1298" max="1298" width="10.42578125" style="1" customWidth="1"/>
    <col min="1299" max="1299" width="9.85546875" style="1" customWidth="1"/>
    <col min="1300" max="1300" width="3.5703125" style="1" customWidth="1"/>
    <col min="1301" max="1537" width="9.140625" style="1"/>
    <col min="1538" max="1538" width="3" style="1" customWidth="1"/>
    <col min="1539" max="1539" width="28.7109375" style="1" customWidth="1"/>
    <col min="1540" max="1540" width="5.42578125" style="1" customWidth="1"/>
    <col min="1541" max="1541" width="4.7109375" style="1" customWidth="1"/>
    <col min="1542" max="1542" width="5" style="1" customWidth="1"/>
    <col min="1543" max="1543" width="10" style="1" customWidth="1"/>
    <col min="1544" max="1544" width="4.85546875" style="1" customWidth="1"/>
    <col min="1545" max="1545" width="5.42578125" style="1" customWidth="1"/>
    <col min="1546" max="1546" width="5.140625" style="1" customWidth="1"/>
    <col min="1547" max="1547" width="5.28515625" style="1" customWidth="1"/>
    <col min="1548" max="1548" width="5.140625" style="1" customWidth="1"/>
    <col min="1549" max="1549" width="4.5703125" style="1" customWidth="1"/>
    <col min="1550" max="1550" width="8.42578125" style="1" customWidth="1"/>
    <col min="1551" max="1551" width="8.28515625" style="1" customWidth="1"/>
    <col min="1552" max="1552" width="8.85546875" style="1" customWidth="1"/>
    <col min="1553" max="1553" width="10" style="1" customWidth="1"/>
    <col min="1554" max="1554" width="10.42578125" style="1" customWidth="1"/>
    <col min="1555" max="1555" width="9.85546875" style="1" customWidth="1"/>
    <col min="1556" max="1556" width="3.5703125" style="1" customWidth="1"/>
    <col min="1557" max="1793" width="9.140625" style="1"/>
    <col min="1794" max="1794" width="3" style="1" customWidth="1"/>
    <col min="1795" max="1795" width="28.7109375" style="1" customWidth="1"/>
    <col min="1796" max="1796" width="5.42578125" style="1" customWidth="1"/>
    <col min="1797" max="1797" width="4.7109375" style="1" customWidth="1"/>
    <col min="1798" max="1798" width="5" style="1" customWidth="1"/>
    <col min="1799" max="1799" width="10" style="1" customWidth="1"/>
    <col min="1800" max="1800" width="4.85546875" style="1" customWidth="1"/>
    <col min="1801" max="1801" width="5.42578125" style="1" customWidth="1"/>
    <col min="1802" max="1802" width="5.140625" style="1" customWidth="1"/>
    <col min="1803" max="1803" width="5.28515625" style="1" customWidth="1"/>
    <col min="1804" max="1804" width="5.140625" style="1" customWidth="1"/>
    <col min="1805" max="1805" width="4.5703125" style="1" customWidth="1"/>
    <col min="1806" max="1806" width="8.42578125" style="1" customWidth="1"/>
    <col min="1807" max="1807" width="8.28515625" style="1" customWidth="1"/>
    <col min="1808" max="1808" width="8.85546875" style="1" customWidth="1"/>
    <col min="1809" max="1809" width="10" style="1" customWidth="1"/>
    <col min="1810" max="1810" width="10.42578125" style="1" customWidth="1"/>
    <col min="1811" max="1811" width="9.85546875" style="1" customWidth="1"/>
    <col min="1812" max="1812" width="3.5703125" style="1" customWidth="1"/>
    <col min="1813" max="2049" width="9.140625" style="1"/>
    <col min="2050" max="2050" width="3" style="1" customWidth="1"/>
    <col min="2051" max="2051" width="28.7109375" style="1" customWidth="1"/>
    <col min="2052" max="2052" width="5.42578125" style="1" customWidth="1"/>
    <col min="2053" max="2053" width="4.7109375" style="1" customWidth="1"/>
    <col min="2054" max="2054" width="5" style="1" customWidth="1"/>
    <col min="2055" max="2055" width="10" style="1" customWidth="1"/>
    <col min="2056" max="2056" width="4.85546875" style="1" customWidth="1"/>
    <col min="2057" max="2057" width="5.42578125" style="1" customWidth="1"/>
    <col min="2058" max="2058" width="5.140625" style="1" customWidth="1"/>
    <col min="2059" max="2059" width="5.28515625" style="1" customWidth="1"/>
    <col min="2060" max="2060" width="5.140625" style="1" customWidth="1"/>
    <col min="2061" max="2061" width="4.5703125" style="1" customWidth="1"/>
    <col min="2062" max="2062" width="8.42578125" style="1" customWidth="1"/>
    <col min="2063" max="2063" width="8.28515625" style="1" customWidth="1"/>
    <col min="2064" max="2064" width="8.85546875" style="1" customWidth="1"/>
    <col min="2065" max="2065" width="10" style="1" customWidth="1"/>
    <col min="2066" max="2066" width="10.42578125" style="1" customWidth="1"/>
    <col min="2067" max="2067" width="9.85546875" style="1" customWidth="1"/>
    <col min="2068" max="2068" width="3.5703125" style="1" customWidth="1"/>
    <col min="2069" max="2305" width="9.140625" style="1"/>
    <col min="2306" max="2306" width="3" style="1" customWidth="1"/>
    <col min="2307" max="2307" width="28.7109375" style="1" customWidth="1"/>
    <col min="2308" max="2308" width="5.42578125" style="1" customWidth="1"/>
    <col min="2309" max="2309" width="4.7109375" style="1" customWidth="1"/>
    <col min="2310" max="2310" width="5" style="1" customWidth="1"/>
    <col min="2311" max="2311" width="10" style="1" customWidth="1"/>
    <col min="2312" max="2312" width="4.85546875" style="1" customWidth="1"/>
    <col min="2313" max="2313" width="5.42578125" style="1" customWidth="1"/>
    <col min="2314" max="2314" width="5.140625" style="1" customWidth="1"/>
    <col min="2315" max="2315" width="5.28515625" style="1" customWidth="1"/>
    <col min="2316" max="2316" width="5.140625" style="1" customWidth="1"/>
    <col min="2317" max="2317" width="4.5703125" style="1" customWidth="1"/>
    <col min="2318" max="2318" width="8.42578125" style="1" customWidth="1"/>
    <col min="2319" max="2319" width="8.28515625" style="1" customWidth="1"/>
    <col min="2320" max="2320" width="8.85546875" style="1" customWidth="1"/>
    <col min="2321" max="2321" width="10" style="1" customWidth="1"/>
    <col min="2322" max="2322" width="10.42578125" style="1" customWidth="1"/>
    <col min="2323" max="2323" width="9.85546875" style="1" customWidth="1"/>
    <col min="2324" max="2324" width="3.5703125" style="1" customWidth="1"/>
    <col min="2325" max="2561" width="9.140625" style="1"/>
    <col min="2562" max="2562" width="3" style="1" customWidth="1"/>
    <col min="2563" max="2563" width="28.7109375" style="1" customWidth="1"/>
    <col min="2564" max="2564" width="5.42578125" style="1" customWidth="1"/>
    <col min="2565" max="2565" width="4.7109375" style="1" customWidth="1"/>
    <col min="2566" max="2566" width="5" style="1" customWidth="1"/>
    <col min="2567" max="2567" width="10" style="1" customWidth="1"/>
    <col min="2568" max="2568" width="4.85546875" style="1" customWidth="1"/>
    <col min="2569" max="2569" width="5.42578125" style="1" customWidth="1"/>
    <col min="2570" max="2570" width="5.140625" style="1" customWidth="1"/>
    <col min="2571" max="2571" width="5.28515625" style="1" customWidth="1"/>
    <col min="2572" max="2572" width="5.140625" style="1" customWidth="1"/>
    <col min="2573" max="2573" width="4.5703125" style="1" customWidth="1"/>
    <col min="2574" max="2574" width="8.42578125" style="1" customWidth="1"/>
    <col min="2575" max="2575" width="8.28515625" style="1" customWidth="1"/>
    <col min="2576" max="2576" width="8.85546875" style="1" customWidth="1"/>
    <col min="2577" max="2577" width="10" style="1" customWidth="1"/>
    <col min="2578" max="2578" width="10.42578125" style="1" customWidth="1"/>
    <col min="2579" max="2579" width="9.85546875" style="1" customWidth="1"/>
    <col min="2580" max="2580" width="3.5703125" style="1" customWidth="1"/>
    <col min="2581" max="2817" width="9.140625" style="1"/>
    <col min="2818" max="2818" width="3" style="1" customWidth="1"/>
    <col min="2819" max="2819" width="28.7109375" style="1" customWidth="1"/>
    <col min="2820" max="2820" width="5.42578125" style="1" customWidth="1"/>
    <col min="2821" max="2821" width="4.7109375" style="1" customWidth="1"/>
    <col min="2822" max="2822" width="5" style="1" customWidth="1"/>
    <col min="2823" max="2823" width="10" style="1" customWidth="1"/>
    <col min="2824" max="2824" width="4.85546875" style="1" customWidth="1"/>
    <col min="2825" max="2825" width="5.42578125" style="1" customWidth="1"/>
    <col min="2826" max="2826" width="5.140625" style="1" customWidth="1"/>
    <col min="2827" max="2827" width="5.28515625" style="1" customWidth="1"/>
    <col min="2828" max="2828" width="5.140625" style="1" customWidth="1"/>
    <col min="2829" max="2829" width="4.5703125" style="1" customWidth="1"/>
    <col min="2830" max="2830" width="8.42578125" style="1" customWidth="1"/>
    <col min="2831" max="2831" width="8.28515625" style="1" customWidth="1"/>
    <col min="2832" max="2832" width="8.85546875" style="1" customWidth="1"/>
    <col min="2833" max="2833" width="10" style="1" customWidth="1"/>
    <col min="2834" max="2834" width="10.42578125" style="1" customWidth="1"/>
    <col min="2835" max="2835" width="9.85546875" style="1" customWidth="1"/>
    <col min="2836" max="2836" width="3.5703125" style="1" customWidth="1"/>
    <col min="2837" max="3073" width="9.140625" style="1"/>
    <col min="3074" max="3074" width="3" style="1" customWidth="1"/>
    <col min="3075" max="3075" width="28.7109375" style="1" customWidth="1"/>
    <col min="3076" max="3076" width="5.42578125" style="1" customWidth="1"/>
    <col min="3077" max="3077" width="4.7109375" style="1" customWidth="1"/>
    <col min="3078" max="3078" width="5" style="1" customWidth="1"/>
    <col min="3079" max="3079" width="10" style="1" customWidth="1"/>
    <col min="3080" max="3080" width="4.85546875" style="1" customWidth="1"/>
    <col min="3081" max="3081" width="5.42578125" style="1" customWidth="1"/>
    <col min="3082" max="3082" width="5.140625" style="1" customWidth="1"/>
    <col min="3083" max="3083" width="5.28515625" style="1" customWidth="1"/>
    <col min="3084" max="3084" width="5.140625" style="1" customWidth="1"/>
    <col min="3085" max="3085" width="4.5703125" style="1" customWidth="1"/>
    <col min="3086" max="3086" width="8.42578125" style="1" customWidth="1"/>
    <col min="3087" max="3087" width="8.28515625" style="1" customWidth="1"/>
    <col min="3088" max="3088" width="8.85546875" style="1" customWidth="1"/>
    <col min="3089" max="3089" width="10" style="1" customWidth="1"/>
    <col min="3090" max="3090" width="10.42578125" style="1" customWidth="1"/>
    <col min="3091" max="3091" width="9.85546875" style="1" customWidth="1"/>
    <col min="3092" max="3092" width="3.5703125" style="1" customWidth="1"/>
    <col min="3093" max="3329" width="9.140625" style="1"/>
    <col min="3330" max="3330" width="3" style="1" customWidth="1"/>
    <col min="3331" max="3331" width="28.7109375" style="1" customWidth="1"/>
    <col min="3332" max="3332" width="5.42578125" style="1" customWidth="1"/>
    <col min="3333" max="3333" width="4.7109375" style="1" customWidth="1"/>
    <col min="3334" max="3334" width="5" style="1" customWidth="1"/>
    <col min="3335" max="3335" width="10" style="1" customWidth="1"/>
    <col min="3336" max="3336" width="4.85546875" style="1" customWidth="1"/>
    <col min="3337" max="3337" width="5.42578125" style="1" customWidth="1"/>
    <col min="3338" max="3338" width="5.140625" style="1" customWidth="1"/>
    <col min="3339" max="3339" width="5.28515625" style="1" customWidth="1"/>
    <col min="3340" max="3340" width="5.140625" style="1" customWidth="1"/>
    <col min="3341" max="3341" width="4.5703125" style="1" customWidth="1"/>
    <col min="3342" max="3342" width="8.42578125" style="1" customWidth="1"/>
    <col min="3343" max="3343" width="8.28515625" style="1" customWidth="1"/>
    <col min="3344" max="3344" width="8.85546875" style="1" customWidth="1"/>
    <col min="3345" max="3345" width="10" style="1" customWidth="1"/>
    <col min="3346" max="3346" width="10.42578125" style="1" customWidth="1"/>
    <col min="3347" max="3347" width="9.85546875" style="1" customWidth="1"/>
    <col min="3348" max="3348" width="3.5703125" style="1" customWidth="1"/>
    <col min="3349" max="3585" width="9.140625" style="1"/>
    <col min="3586" max="3586" width="3" style="1" customWidth="1"/>
    <col min="3587" max="3587" width="28.7109375" style="1" customWidth="1"/>
    <col min="3588" max="3588" width="5.42578125" style="1" customWidth="1"/>
    <col min="3589" max="3589" width="4.7109375" style="1" customWidth="1"/>
    <col min="3590" max="3590" width="5" style="1" customWidth="1"/>
    <col min="3591" max="3591" width="10" style="1" customWidth="1"/>
    <col min="3592" max="3592" width="4.85546875" style="1" customWidth="1"/>
    <col min="3593" max="3593" width="5.42578125" style="1" customWidth="1"/>
    <col min="3594" max="3594" width="5.140625" style="1" customWidth="1"/>
    <col min="3595" max="3595" width="5.28515625" style="1" customWidth="1"/>
    <col min="3596" max="3596" width="5.140625" style="1" customWidth="1"/>
    <col min="3597" max="3597" width="4.5703125" style="1" customWidth="1"/>
    <col min="3598" max="3598" width="8.42578125" style="1" customWidth="1"/>
    <col min="3599" max="3599" width="8.28515625" style="1" customWidth="1"/>
    <col min="3600" max="3600" width="8.85546875" style="1" customWidth="1"/>
    <col min="3601" max="3601" width="10" style="1" customWidth="1"/>
    <col min="3602" max="3602" width="10.42578125" style="1" customWidth="1"/>
    <col min="3603" max="3603" width="9.85546875" style="1" customWidth="1"/>
    <col min="3604" max="3604" width="3.5703125" style="1" customWidth="1"/>
    <col min="3605" max="3841" width="9.140625" style="1"/>
    <col min="3842" max="3842" width="3" style="1" customWidth="1"/>
    <col min="3843" max="3843" width="28.7109375" style="1" customWidth="1"/>
    <col min="3844" max="3844" width="5.42578125" style="1" customWidth="1"/>
    <col min="3845" max="3845" width="4.7109375" style="1" customWidth="1"/>
    <col min="3846" max="3846" width="5" style="1" customWidth="1"/>
    <col min="3847" max="3847" width="10" style="1" customWidth="1"/>
    <col min="3848" max="3848" width="4.85546875" style="1" customWidth="1"/>
    <col min="3849" max="3849" width="5.42578125" style="1" customWidth="1"/>
    <col min="3850" max="3850" width="5.140625" style="1" customWidth="1"/>
    <col min="3851" max="3851" width="5.28515625" style="1" customWidth="1"/>
    <col min="3852" max="3852" width="5.140625" style="1" customWidth="1"/>
    <col min="3853" max="3853" width="4.5703125" style="1" customWidth="1"/>
    <col min="3854" max="3854" width="8.42578125" style="1" customWidth="1"/>
    <col min="3855" max="3855" width="8.28515625" style="1" customWidth="1"/>
    <col min="3856" max="3856" width="8.85546875" style="1" customWidth="1"/>
    <col min="3857" max="3857" width="10" style="1" customWidth="1"/>
    <col min="3858" max="3858" width="10.42578125" style="1" customWidth="1"/>
    <col min="3859" max="3859" width="9.85546875" style="1" customWidth="1"/>
    <col min="3860" max="3860" width="3.5703125" style="1" customWidth="1"/>
    <col min="3861" max="4097" width="9.140625" style="1"/>
    <col min="4098" max="4098" width="3" style="1" customWidth="1"/>
    <col min="4099" max="4099" width="28.7109375" style="1" customWidth="1"/>
    <col min="4100" max="4100" width="5.42578125" style="1" customWidth="1"/>
    <col min="4101" max="4101" width="4.7109375" style="1" customWidth="1"/>
    <col min="4102" max="4102" width="5" style="1" customWidth="1"/>
    <col min="4103" max="4103" width="10" style="1" customWidth="1"/>
    <col min="4104" max="4104" width="4.85546875" style="1" customWidth="1"/>
    <col min="4105" max="4105" width="5.42578125" style="1" customWidth="1"/>
    <col min="4106" max="4106" width="5.140625" style="1" customWidth="1"/>
    <col min="4107" max="4107" width="5.28515625" style="1" customWidth="1"/>
    <col min="4108" max="4108" width="5.140625" style="1" customWidth="1"/>
    <col min="4109" max="4109" width="4.5703125" style="1" customWidth="1"/>
    <col min="4110" max="4110" width="8.42578125" style="1" customWidth="1"/>
    <col min="4111" max="4111" width="8.28515625" style="1" customWidth="1"/>
    <col min="4112" max="4112" width="8.85546875" style="1" customWidth="1"/>
    <col min="4113" max="4113" width="10" style="1" customWidth="1"/>
    <col min="4114" max="4114" width="10.42578125" style="1" customWidth="1"/>
    <col min="4115" max="4115" width="9.85546875" style="1" customWidth="1"/>
    <col min="4116" max="4116" width="3.5703125" style="1" customWidth="1"/>
    <col min="4117" max="4353" width="9.140625" style="1"/>
    <col min="4354" max="4354" width="3" style="1" customWidth="1"/>
    <col min="4355" max="4355" width="28.7109375" style="1" customWidth="1"/>
    <col min="4356" max="4356" width="5.42578125" style="1" customWidth="1"/>
    <col min="4357" max="4357" width="4.7109375" style="1" customWidth="1"/>
    <col min="4358" max="4358" width="5" style="1" customWidth="1"/>
    <col min="4359" max="4359" width="10" style="1" customWidth="1"/>
    <col min="4360" max="4360" width="4.85546875" style="1" customWidth="1"/>
    <col min="4361" max="4361" width="5.42578125" style="1" customWidth="1"/>
    <col min="4362" max="4362" width="5.140625" style="1" customWidth="1"/>
    <col min="4363" max="4363" width="5.28515625" style="1" customWidth="1"/>
    <col min="4364" max="4364" width="5.140625" style="1" customWidth="1"/>
    <col min="4365" max="4365" width="4.5703125" style="1" customWidth="1"/>
    <col min="4366" max="4366" width="8.42578125" style="1" customWidth="1"/>
    <col min="4367" max="4367" width="8.28515625" style="1" customWidth="1"/>
    <col min="4368" max="4368" width="8.85546875" style="1" customWidth="1"/>
    <col min="4369" max="4369" width="10" style="1" customWidth="1"/>
    <col min="4370" max="4370" width="10.42578125" style="1" customWidth="1"/>
    <col min="4371" max="4371" width="9.85546875" style="1" customWidth="1"/>
    <col min="4372" max="4372" width="3.5703125" style="1" customWidth="1"/>
    <col min="4373" max="4609" width="9.140625" style="1"/>
    <col min="4610" max="4610" width="3" style="1" customWidth="1"/>
    <col min="4611" max="4611" width="28.7109375" style="1" customWidth="1"/>
    <col min="4612" max="4612" width="5.42578125" style="1" customWidth="1"/>
    <col min="4613" max="4613" width="4.7109375" style="1" customWidth="1"/>
    <col min="4614" max="4614" width="5" style="1" customWidth="1"/>
    <col min="4615" max="4615" width="10" style="1" customWidth="1"/>
    <col min="4616" max="4616" width="4.85546875" style="1" customWidth="1"/>
    <col min="4617" max="4617" width="5.42578125" style="1" customWidth="1"/>
    <col min="4618" max="4618" width="5.140625" style="1" customWidth="1"/>
    <col min="4619" max="4619" width="5.28515625" style="1" customWidth="1"/>
    <col min="4620" max="4620" width="5.140625" style="1" customWidth="1"/>
    <col min="4621" max="4621" width="4.5703125" style="1" customWidth="1"/>
    <col min="4622" max="4622" width="8.42578125" style="1" customWidth="1"/>
    <col min="4623" max="4623" width="8.28515625" style="1" customWidth="1"/>
    <col min="4624" max="4624" width="8.85546875" style="1" customWidth="1"/>
    <col min="4625" max="4625" width="10" style="1" customWidth="1"/>
    <col min="4626" max="4626" width="10.42578125" style="1" customWidth="1"/>
    <col min="4627" max="4627" width="9.85546875" style="1" customWidth="1"/>
    <col min="4628" max="4628" width="3.5703125" style="1" customWidth="1"/>
    <col min="4629" max="4865" width="9.140625" style="1"/>
    <col min="4866" max="4866" width="3" style="1" customWidth="1"/>
    <col min="4867" max="4867" width="28.7109375" style="1" customWidth="1"/>
    <col min="4868" max="4868" width="5.42578125" style="1" customWidth="1"/>
    <col min="4869" max="4869" width="4.7109375" style="1" customWidth="1"/>
    <col min="4870" max="4870" width="5" style="1" customWidth="1"/>
    <col min="4871" max="4871" width="10" style="1" customWidth="1"/>
    <col min="4872" max="4872" width="4.85546875" style="1" customWidth="1"/>
    <col min="4873" max="4873" width="5.42578125" style="1" customWidth="1"/>
    <col min="4874" max="4874" width="5.140625" style="1" customWidth="1"/>
    <col min="4875" max="4875" width="5.28515625" style="1" customWidth="1"/>
    <col min="4876" max="4876" width="5.140625" style="1" customWidth="1"/>
    <col min="4877" max="4877" width="4.5703125" style="1" customWidth="1"/>
    <col min="4878" max="4878" width="8.42578125" style="1" customWidth="1"/>
    <col min="4879" max="4879" width="8.28515625" style="1" customWidth="1"/>
    <col min="4880" max="4880" width="8.85546875" style="1" customWidth="1"/>
    <col min="4881" max="4881" width="10" style="1" customWidth="1"/>
    <col min="4882" max="4882" width="10.42578125" style="1" customWidth="1"/>
    <col min="4883" max="4883" width="9.85546875" style="1" customWidth="1"/>
    <col min="4884" max="4884" width="3.5703125" style="1" customWidth="1"/>
    <col min="4885" max="5121" width="9.140625" style="1"/>
    <col min="5122" max="5122" width="3" style="1" customWidth="1"/>
    <col min="5123" max="5123" width="28.7109375" style="1" customWidth="1"/>
    <col min="5124" max="5124" width="5.42578125" style="1" customWidth="1"/>
    <col min="5125" max="5125" width="4.7109375" style="1" customWidth="1"/>
    <col min="5126" max="5126" width="5" style="1" customWidth="1"/>
    <col min="5127" max="5127" width="10" style="1" customWidth="1"/>
    <col min="5128" max="5128" width="4.85546875" style="1" customWidth="1"/>
    <col min="5129" max="5129" width="5.42578125" style="1" customWidth="1"/>
    <col min="5130" max="5130" width="5.140625" style="1" customWidth="1"/>
    <col min="5131" max="5131" width="5.28515625" style="1" customWidth="1"/>
    <col min="5132" max="5132" width="5.140625" style="1" customWidth="1"/>
    <col min="5133" max="5133" width="4.5703125" style="1" customWidth="1"/>
    <col min="5134" max="5134" width="8.42578125" style="1" customWidth="1"/>
    <col min="5135" max="5135" width="8.28515625" style="1" customWidth="1"/>
    <col min="5136" max="5136" width="8.85546875" style="1" customWidth="1"/>
    <col min="5137" max="5137" width="10" style="1" customWidth="1"/>
    <col min="5138" max="5138" width="10.42578125" style="1" customWidth="1"/>
    <col min="5139" max="5139" width="9.85546875" style="1" customWidth="1"/>
    <col min="5140" max="5140" width="3.5703125" style="1" customWidth="1"/>
    <col min="5141" max="5377" width="9.140625" style="1"/>
    <col min="5378" max="5378" width="3" style="1" customWidth="1"/>
    <col min="5379" max="5379" width="28.7109375" style="1" customWidth="1"/>
    <col min="5380" max="5380" width="5.42578125" style="1" customWidth="1"/>
    <col min="5381" max="5381" width="4.7109375" style="1" customWidth="1"/>
    <col min="5382" max="5382" width="5" style="1" customWidth="1"/>
    <col min="5383" max="5383" width="10" style="1" customWidth="1"/>
    <col min="5384" max="5384" width="4.85546875" style="1" customWidth="1"/>
    <col min="5385" max="5385" width="5.42578125" style="1" customWidth="1"/>
    <col min="5386" max="5386" width="5.140625" style="1" customWidth="1"/>
    <col min="5387" max="5387" width="5.28515625" style="1" customWidth="1"/>
    <col min="5388" max="5388" width="5.140625" style="1" customWidth="1"/>
    <col min="5389" max="5389" width="4.5703125" style="1" customWidth="1"/>
    <col min="5390" max="5390" width="8.42578125" style="1" customWidth="1"/>
    <col min="5391" max="5391" width="8.28515625" style="1" customWidth="1"/>
    <col min="5392" max="5392" width="8.85546875" style="1" customWidth="1"/>
    <col min="5393" max="5393" width="10" style="1" customWidth="1"/>
    <col min="5394" max="5394" width="10.42578125" style="1" customWidth="1"/>
    <col min="5395" max="5395" width="9.85546875" style="1" customWidth="1"/>
    <col min="5396" max="5396" width="3.5703125" style="1" customWidth="1"/>
    <col min="5397" max="5633" width="9.140625" style="1"/>
    <col min="5634" max="5634" width="3" style="1" customWidth="1"/>
    <col min="5635" max="5635" width="28.7109375" style="1" customWidth="1"/>
    <col min="5636" max="5636" width="5.42578125" style="1" customWidth="1"/>
    <col min="5637" max="5637" width="4.7109375" style="1" customWidth="1"/>
    <col min="5638" max="5638" width="5" style="1" customWidth="1"/>
    <col min="5639" max="5639" width="10" style="1" customWidth="1"/>
    <col min="5640" max="5640" width="4.85546875" style="1" customWidth="1"/>
    <col min="5641" max="5641" width="5.42578125" style="1" customWidth="1"/>
    <col min="5642" max="5642" width="5.140625" style="1" customWidth="1"/>
    <col min="5643" max="5643" width="5.28515625" style="1" customWidth="1"/>
    <col min="5644" max="5644" width="5.140625" style="1" customWidth="1"/>
    <col min="5645" max="5645" width="4.5703125" style="1" customWidth="1"/>
    <col min="5646" max="5646" width="8.42578125" style="1" customWidth="1"/>
    <col min="5647" max="5647" width="8.28515625" style="1" customWidth="1"/>
    <col min="5648" max="5648" width="8.85546875" style="1" customWidth="1"/>
    <col min="5649" max="5649" width="10" style="1" customWidth="1"/>
    <col min="5650" max="5650" width="10.42578125" style="1" customWidth="1"/>
    <col min="5651" max="5651" width="9.85546875" style="1" customWidth="1"/>
    <col min="5652" max="5652" width="3.5703125" style="1" customWidth="1"/>
    <col min="5653" max="5889" width="9.140625" style="1"/>
    <col min="5890" max="5890" width="3" style="1" customWidth="1"/>
    <col min="5891" max="5891" width="28.7109375" style="1" customWidth="1"/>
    <col min="5892" max="5892" width="5.42578125" style="1" customWidth="1"/>
    <col min="5893" max="5893" width="4.7109375" style="1" customWidth="1"/>
    <col min="5894" max="5894" width="5" style="1" customWidth="1"/>
    <col min="5895" max="5895" width="10" style="1" customWidth="1"/>
    <col min="5896" max="5896" width="4.85546875" style="1" customWidth="1"/>
    <col min="5897" max="5897" width="5.42578125" style="1" customWidth="1"/>
    <col min="5898" max="5898" width="5.140625" style="1" customWidth="1"/>
    <col min="5899" max="5899" width="5.28515625" style="1" customWidth="1"/>
    <col min="5900" max="5900" width="5.140625" style="1" customWidth="1"/>
    <col min="5901" max="5901" width="4.5703125" style="1" customWidth="1"/>
    <col min="5902" max="5902" width="8.42578125" style="1" customWidth="1"/>
    <col min="5903" max="5903" width="8.28515625" style="1" customWidth="1"/>
    <col min="5904" max="5904" width="8.85546875" style="1" customWidth="1"/>
    <col min="5905" max="5905" width="10" style="1" customWidth="1"/>
    <col min="5906" max="5906" width="10.42578125" style="1" customWidth="1"/>
    <col min="5907" max="5907" width="9.85546875" style="1" customWidth="1"/>
    <col min="5908" max="5908" width="3.5703125" style="1" customWidth="1"/>
    <col min="5909" max="6145" width="9.140625" style="1"/>
    <col min="6146" max="6146" width="3" style="1" customWidth="1"/>
    <col min="6147" max="6147" width="28.7109375" style="1" customWidth="1"/>
    <col min="6148" max="6148" width="5.42578125" style="1" customWidth="1"/>
    <col min="6149" max="6149" width="4.7109375" style="1" customWidth="1"/>
    <col min="6150" max="6150" width="5" style="1" customWidth="1"/>
    <col min="6151" max="6151" width="10" style="1" customWidth="1"/>
    <col min="6152" max="6152" width="4.85546875" style="1" customWidth="1"/>
    <col min="6153" max="6153" width="5.42578125" style="1" customWidth="1"/>
    <col min="6154" max="6154" width="5.140625" style="1" customWidth="1"/>
    <col min="6155" max="6155" width="5.28515625" style="1" customWidth="1"/>
    <col min="6156" max="6156" width="5.140625" style="1" customWidth="1"/>
    <col min="6157" max="6157" width="4.5703125" style="1" customWidth="1"/>
    <col min="6158" max="6158" width="8.42578125" style="1" customWidth="1"/>
    <col min="6159" max="6159" width="8.28515625" style="1" customWidth="1"/>
    <col min="6160" max="6160" width="8.85546875" style="1" customWidth="1"/>
    <col min="6161" max="6161" width="10" style="1" customWidth="1"/>
    <col min="6162" max="6162" width="10.42578125" style="1" customWidth="1"/>
    <col min="6163" max="6163" width="9.85546875" style="1" customWidth="1"/>
    <col min="6164" max="6164" width="3.5703125" style="1" customWidth="1"/>
    <col min="6165" max="6401" width="9.140625" style="1"/>
    <col min="6402" max="6402" width="3" style="1" customWidth="1"/>
    <col min="6403" max="6403" width="28.7109375" style="1" customWidth="1"/>
    <col min="6404" max="6404" width="5.42578125" style="1" customWidth="1"/>
    <col min="6405" max="6405" width="4.7109375" style="1" customWidth="1"/>
    <col min="6406" max="6406" width="5" style="1" customWidth="1"/>
    <col min="6407" max="6407" width="10" style="1" customWidth="1"/>
    <col min="6408" max="6408" width="4.85546875" style="1" customWidth="1"/>
    <col min="6409" max="6409" width="5.42578125" style="1" customWidth="1"/>
    <col min="6410" max="6410" width="5.140625" style="1" customWidth="1"/>
    <col min="6411" max="6411" width="5.28515625" style="1" customWidth="1"/>
    <col min="6412" max="6412" width="5.140625" style="1" customWidth="1"/>
    <col min="6413" max="6413" width="4.5703125" style="1" customWidth="1"/>
    <col min="6414" max="6414" width="8.42578125" style="1" customWidth="1"/>
    <col min="6415" max="6415" width="8.28515625" style="1" customWidth="1"/>
    <col min="6416" max="6416" width="8.85546875" style="1" customWidth="1"/>
    <col min="6417" max="6417" width="10" style="1" customWidth="1"/>
    <col min="6418" max="6418" width="10.42578125" style="1" customWidth="1"/>
    <col min="6419" max="6419" width="9.85546875" style="1" customWidth="1"/>
    <col min="6420" max="6420" width="3.5703125" style="1" customWidth="1"/>
    <col min="6421" max="6657" width="9.140625" style="1"/>
    <col min="6658" max="6658" width="3" style="1" customWidth="1"/>
    <col min="6659" max="6659" width="28.7109375" style="1" customWidth="1"/>
    <col min="6660" max="6660" width="5.42578125" style="1" customWidth="1"/>
    <col min="6661" max="6661" width="4.7109375" style="1" customWidth="1"/>
    <col min="6662" max="6662" width="5" style="1" customWidth="1"/>
    <col min="6663" max="6663" width="10" style="1" customWidth="1"/>
    <col min="6664" max="6664" width="4.85546875" style="1" customWidth="1"/>
    <col min="6665" max="6665" width="5.42578125" style="1" customWidth="1"/>
    <col min="6666" max="6666" width="5.140625" style="1" customWidth="1"/>
    <col min="6667" max="6667" width="5.28515625" style="1" customWidth="1"/>
    <col min="6668" max="6668" width="5.140625" style="1" customWidth="1"/>
    <col min="6669" max="6669" width="4.5703125" style="1" customWidth="1"/>
    <col min="6670" max="6670" width="8.42578125" style="1" customWidth="1"/>
    <col min="6671" max="6671" width="8.28515625" style="1" customWidth="1"/>
    <col min="6672" max="6672" width="8.85546875" style="1" customWidth="1"/>
    <col min="6673" max="6673" width="10" style="1" customWidth="1"/>
    <col min="6674" max="6674" width="10.42578125" style="1" customWidth="1"/>
    <col min="6675" max="6675" width="9.85546875" style="1" customWidth="1"/>
    <col min="6676" max="6676" width="3.5703125" style="1" customWidth="1"/>
    <col min="6677" max="6913" width="9.140625" style="1"/>
    <col min="6914" max="6914" width="3" style="1" customWidth="1"/>
    <col min="6915" max="6915" width="28.7109375" style="1" customWidth="1"/>
    <col min="6916" max="6916" width="5.42578125" style="1" customWidth="1"/>
    <col min="6917" max="6917" width="4.7109375" style="1" customWidth="1"/>
    <col min="6918" max="6918" width="5" style="1" customWidth="1"/>
    <col min="6919" max="6919" width="10" style="1" customWidth="1"/>
    <col min="6920" max="6920" width="4.85546875" style="1" customWidth="1"/>
    <col min="6921" max="6921" width="5.42578125" style="1" customWidth="1"/>
    <col min="6922" max="6922" width="5.140625" style="1" customWidth="1"/>
    <col min="6923" max="6923" width="5.28515625" style="1" customWidth="1"/>
    <col min="6924" max="6924" width="5.140625" style="1" customWidth="1"/>
    <col min="6925" max="6925" width="4.5703125" style="1" customWidth="1"/>
    <col min="6926" max="6926" width="8.42578125" style="1" customWidth="1"/>
    <col min="6927" max="6927" width="8.28515625" style="1" customWidth="1"/>
    <col min="6928" max="6928" width="8.85546875" style="1" customWidth="1"/>
    <col min="6929" max="6929" width="10" style="1" customWidth="1"/>
    <col min="6930" max="6930" width="10.42578125" style="1" customWidth="1"/>
    <col min="6931" max="6931" width="9.85546875" style="1" customWidth="1"/>
    <col min="6932" max="6932" width="3.5703125" style="1" customWidth="1"/>
    <col min="6933" max="7169" width="9.140625" style="1"/>
    <col min="7170" max="7170" width="3" style="1" customWidth="1"/>
    <col min="7171" max="7171" width="28.7109375" style="1" customWidth="1"/>
    <col min="7172" max="7172" width="5.42578125" style="1" customWidth="1"/>
    <col min="7173" max="7173" width="4.7109375" style="1" customWidth="1"/>
    <col min="7174" max="7174" width="5" style="1" customWidth="1"/>
    <col min="7175" max="7175" width="10" style="1" customWidth="1"/>
    <col min="7176" max="7176" width="4.85546875" style="1" customWidth="1"/>
    <col min="7177" max="7177" width="5.42578125" style="1" customWidth="1"/>
    <col min="7178" max="7178" width="5.140625" style="1" customWidth="1"/>
    <col min="7179" max="7179" width="5.28515625" style="1" customWidth="1"/>
    <col min="7180" max="7180" width="5.140625" style="1" customWidth="1"/>
    <col min="7181" max="7181" width="4.5703125" style="1" customWidth="1"/>
    <col min="7182" max="7182" width="8.42578125" style="1" customWidth="1"/>
    <col min="7183" max="7183" width="8.28515625" style="1" customWidth="1"/>
    <col min="7184" max="7184" width="8.85546875" style="1" customWidth="1"/>
    <col min="7185" max="7185" width="10" style="1" customWidth="1"/>
    <col min="7186" max="7186" width="10.42578125" style="1" customWidth="1"/>
    <col min="7187" max="7187" width="9.85546875" style="1" customWidth="1"/>
    <col min="7188" max="7188" width="3.5703125" style="1" customWidth="1"/>
    <col min="7189" max="7425" width="9.140625" style="1"/>
    <col min="7426" max="7426" width="3" style="1" customWidth="1"/>
    <col min="7427" max="7427" width="28.7109375" style="1" customWidth="1"/>
    <col min="7428" max="7428" width="5.42578125" style="1" customWidth="1"/>
    <col min="7429" max="7429" width="4.7109375" style="1" customWidth="1"/>
    <col min="7430" max="7430" width="5" style="1" customWidth="1"/>
    <col min="7431" max="7431" width="10" style="1" customWidth="1"/>
    <col min="7432" max="7432" width="4.85546875" style="1" customWidth="1"/>
    <col min="7433" max="7433" width="5.42578125" style="1" customWidth="1"/>
    <col min="7434" max="7434" width="5.140625" style="1" customWidth="1"/>
    <col min="7435" max="7435" width="5.28515625" style="1" customWidth="1"/>
    <col min="7436" max="7436" width="5.140625" style="1" customWidth="1"/>
    <col min="7437" max="7437" width="4.5703125" style="1" customWidth="1"/>
    <col min="7438" max="7438" width="8.42578125" style="1" customWidth="1"/>
    <col min="7439" max="7439" width="8.28515625" style="1" customWidth="1"/>
    <col min="7440" max="7440" width="8.85546875" style="1" customWidth="1"/>
    <col min="7441" max="7441" width="10" style="1" customWidth="1"/>
    <col min="7442" max="7442" width="10.42578125" style="1" customWidth="1"/>
    <col min="7443" max="7443" width="9.85546875" style="1" customWidth="1"/>
    <col min="7444" max="7444" width="3.5703125" style="1" customWidth="1"/>
    <col min="7445" max="7681" width="9.140625" style="1"/>
    <col min="7682" max="7682" width="3" style="1" customWidth="1"/>
    <col min="7683" max="7683" width="28.7109375" style="1" customWidth="1"/>
    <col min="7684" max="7684" width="5.42578125" style="1" customWidth="1"/>
    <col min="7685" max="7685" width="4.7109375" style="1" customWidth="1"/>
    <col min="7686" max="7686" width="5" style="1" customWidth="1"/>
    <col min="7687" max="7687" width="10" style="1" customWidth="1"/>
    <col min="7688" max="7688" width="4.85546875" style="1" customWidth="1"/>
    <col min="7689" max="7689" width="5.42578125" style="1" customWidth="1"/>
    <col min="7690" max="7690" width="5.140625" style="1" customWidth="1"/>
    <col min="7691" max="7691" width="5.28515625" style="1" customWidth="1"/>
    <col min="7692" max="7692" width="5.140625" style="1" customWidth="1"/>
    <col min="7693" max="7693" width="4.5703125" style="1" customWidth="1"/>
    <col min="7694" max="7694" width="8.42578125" style="1" customWidth="1"/>
    <col min="7695" max="7695" width="8.28515625" style="1" customWidth="1"/>
    <col min="7696" max="7696" width="8.85546875" style="1" customWidth="1"/>
    <col min="7697" max="7697" width="10" style="1" customWidth="1"/>
    <col min="7698" max="7698" width="10.42578125" style="1" customWidth="1"/>
    <col min="7699" max="7699" width="9.85546875" style="1" customWidth="1"/>
    <col min="7700" max="7700" width="3.5703125" style="1" customWidth="1"/>
    <col min="7701" max="7937" width="9.140625" style="1"/>
    <col min="7938" max="7938" width="3" style="1" customWidth="1"/>
    <col min="7939" max="7939" width="28.7109375" style="1" customWidth="1"/>
    <col min="7940" max="7940" width="5.42578125" style="1" customWidth="1"/>
    <col min="7941" max="7941" width="4.7109375" style="1" customWidth="1"/>
    <col min="7942" max="7942" width="5" style="1" customWidth="1"/>
    <col min="7943" max="7943" width="10" style="1" customWidth="1"/>
    <col min="7944" max="7944" width="4.85546875" style="1" customWidth="1"/>
    <col min="7945" max="7945" width="5.42578125" style="1" customWidth="1"/>
    <col min="7946" max="7946" width="5.140625" style="1" customWidth="1"/>
    <col min="7947" max="7947" width="5.28515625" style="1" customWidth="1"/>
    <col min="7948" max="7948" width="5.140625" style="1" customWidth="1"/>
    <col min="7949" max="7949" width="4.5703125" style="1" customWidth="1"/>
    <col min="7950" max="7950" width="8.42578125" style="1" customWidth="1"/>
    <col min="7951" max="7951" width="8.28515625" style="1" customWidth="1"/>
    <col min="7952" max="7952" width="8.85546875" style="1" customWidth="1"/>
    <col min="7953" max="7953" width="10" style="1" customWidth="1"/>
    <col min="7954" max="7954" width="10.42578125" style="1" customWidth="1"/>
    <col min="7955" max="7955" width="9.85546875" style="1" customWidth="1"/>
    <col min="7956" max="7956" width="3.5703125" style="1" customWidth="1"/>
    <col min="7957" max="8193" width="9.140625" style="1"/>
    <col min="8194" max="8194" width="3" style="1" customWidth="1"/>
    <col min="8195" max="8195" width="28.7109375" style="1" customWidth="1"/>
    <col min="8196" max="8196" width="5.42578125" style="1" customWidth="1"/>
    <col min="8197" max="8197" width="4.7109375" style="1" customWidth="1"/>
    <col min="8198" max="8198" width="5" style="1" customWidth="1"/>
    <col min="8199" max="8199" width="10" style="1" customWidth="1"/>
    <col min="8200" max="8200" width="4.85546875" style="1" customWidth="1"/>
    <col min="8201" max="8201" width="5.42578125" style="1" customWidth="1"/>
    <col min="8202" max="8202" width="5.140625" style="1" customWidth="1"/>
    <col min="8203" max="8203" width="5.28515625" style="1" customWidth="1"/>
    <col min="8204" max="8204" width="5.140625" style="1" customWidth="1"/>
    <col min="8205" max="8205" width="4.5703125" style="1" customWidth="1"/>
    <col min="8206" max="8206" width="8.42578125" style="1" customWidth="1"/>
    <col min="8207" max="8207" width="8.28515625" style="1" customWidth="1"/>
    <col min="8208" max="8208" width="8.85546875" style="1" customWidth="1"/>
    <col min="8209" max="8209" width="10" style="1" customWidth="1"/>
    <col min="8210" max="8210" width="10.42578125" style="1" customWidth="1"/>
    <col min="8211" max="8211" width="9.85546875" style="1" customWidth="1"/>
    <col min="8212" max="8212" width="3.5703125" style="1" customWidth="1"/>
    <col min="8213" max="8449" width="9.140625" style="1"/>
    <col min="8450" max="8450" width="3" style="1" customWidth="1"/>
    <col min="8451" max="8451" width="28.7109375" style="1" customWidth="1"/>
    <col min="8452" max="8452" width="5.42578125" style="1" customWidth="1"/>
    <col min="8453" max="8453" width="4.7109375" style="1" customWidth="1"/>
    <col min="8454" max="8454" width="5" style="1" customWidth="1"/>
    <col min="8455" max="8455" width="10" style="1" customWidth="1"/>
    <col min="8456" max="8456" width="4.85546875" style="1" customWidth="1"/>
    <col min="8457" max="8457" width="5.42578125" style="1" customWidth="1"/>
    <col min="8458" max="8458" width="5.140625" style="1" customWidth="1"/>
    <col min="8459" max="8459" width="5.28515625" style="1" customWidth="1"/>
    <col min="8460" max="8460" width="5.140625" style="1" customWidth="1"/>
    <col min="8461" max="8461" width="4.5703125" style="1" customWidth="1"/>
    <col min="8462" max="8462" width="8.42578125" style="1" customWidth="1"/>
    <col min="8463" max="8463" width="8.28515625" style="1" customWidth="1"/>
    <col min="8464" max="8464" width="8.85546875" style="1" customWidth="1"/>
    <col min="8465" max="8465" width="10" style="1" customWidth="1"/>
    <col min="8466" max="8466" width="10.42578125" style="1" customWidth="1"/>
    <col min="8467" max="8467" width="9.85546875" style="1" customWidth="1"/>
    <col min="8468" max="8468" width="3.5703125" style="1" customWidth="1"/>
    <col min="8469" max="8705" width="9.140625" style="1"/>
    <col min="8706" max="8706" width="3" style="1" customWidth="1"/>
    <col min="8707" max="8707" width="28.7109375" style="1" customWidth="1"/>
    <col min="8708" max="8708" width="5.42578125" style="1" customWidth="1"/>
    <col min="8709" max="8709" width="4.7109375" style="1" customWidth="1"/>
    <col min="8710" max="8710" width="5" style="1" customWidth="1"/>
    <col min="8711" max="8711" width="10" style="1" customWidth="1"/>
    <col min="8712" max="8712" width="4.85546875" style="1" customWidth="1"/>
    <col min="8713" max="8713" width="5.42578125" style="1" customWidth="1"/>
    <col min="8714" max="8714" width="5.140625" style="1" customWidth="1"/>
    <col min="8715" max="8715" width="5.28515625" style="1" customWidth="1"/>
    <col min="8716" max="8716" width="5.140625" style="1" customWidth="1"/>
    <col min="8717" max="8717" width="4.5703125" style="1" customWidth="1"/>
    <col min="8718" max="8718" width="8.42578125" style="1" customWidth="1"/>
    <col min="8719" max="8719" width="8.28515625" style="1" customWidth="1"/>
    <col min="8720" max="8720" width="8.85546875" style="1" customWidth="1"/>
    <col min="8721" max="8721" width="10" style="1" customWidth="1"/>
    <col min="8722" max="8722" width="10.42578125" style="1" customWidth="1"/>
    <col min="8723" max="8723" width="9.85546875" style="1" customWidth="1"/>
    <col min="8724" max="8724" width="3.5703125" style="1" customWidth="1"/>
    <col min="8725" max="8961" width="9.140625" style="1"/>
    <col min="8962" max="8962" width="3" style="1" customWidth="1"/>
    <col min="8963" max="8963" width="28.7109375" style="1" customWidth="1"/>
    <col min="8964" max="8964" width="5.42578125" style="1" customWidth="1"/>
    <col min="8965" max="8965" width="4.7109375" style="1" customWidth="1"/>
    <col min="8966" max="8966" width="5" style="1" customWidth="1"/>
    <col min="8967" max="8967" width="10" style="1" customWidth="1"/>
    <col min="8968" max="8968" width="4.85546875" style="1" customWidth="1"/>
    <col min="8969" max="8969" width="5.42578125" style="1" customWidth="1"/>
    <col min="8970" max="8970" width="5.140625" style="1" customWidth="1"/>
    <col min="8971" max="8971" width="5.28515625" style="1" customWidth="1"/>
    <col min="8972" max="8972" width="5.140625" style="1" customWidth="1"/>
    <col min="8973" max="8973" width="4.5703125" style="1" customWidth="1"/>
    <col min="8974" max="8974" width="8.42578125" style="1" customWidth="1"/>
    <col min="8975" max="8975" width="8.28515625" style="1" customWidth="1"/>
    <col min="8976" max="8976" width="8.85546875" style="1" customWidth="1"/>
    <col min="8977" max="8977" width="10" style="1" customWidth="1"/>
    <col min="8978" max="8978" width="10.42578125" style="1" customWidth="1"/>
    <col min="8979" max="8979" width="9.85546875" style="1" customWidth="1"/>
    <col min="8980" max="8980" width="3.5703125" style="1" customWidth="1"/>
    <col min="8981" max="9217" width="9.140625" style="1"/>
    <col min="9218" max="9218" width="3" style="1" customWidth="1"/>
    <col min="9219" max="9219" width="28.7109375" style="1" customWidth="1"/>
    <col min="9220" max="9220" width="5.42578125" style="1" customWidth="1"/>
    <col min="9221" max="9221" width="4.7109375" style="1" customWidth="1"/>
    <col min="9222" max="9222" width="5" style="1" customWidth="1"/>
    <col min="9223" max="9223" width="10" style="1" customWidth="1"/>
    <col min="9224" max="9224" width="4.85546875" style="1" customWidth="1"/>
    <col min="9225" max="9225" width="5.42578125" style="1" customWidth="1"/>
    <col min="9226" max="9226" width="5.140625" style="1" customWidth="1"/>
    <col min="9227" max="9227" width="5.28515625" style="1" customWidth="1"/>
    <col min="9228" max="9228" width="5.140625" style="1" customWidth="1"/>
    <col min="9229" max="9229" width="4.5703125" style="1" customWidth="1"/>
    <col min="9230" max="9230" width="8.42578125" style="1" customWidth="1"/>
    <col min="9231" max="9231" width="8.28515625" style="1" customWidth="1"/>
    <col min="9232" max="9232" width="8.85546875" style="1" customWidth="1"/>
    <col min="9233" max="9233" width="10" style="1" customWidth="1"/>
    <col min="9234" max="9234" width="10.42578125" style="1" customWidth="1"/>
    <col min="9235" max="9235" width="9.85546875" style="1" customWidth="1"/>
    <col min="9236" max="9236" width="3.5703125" style="1" customWidth="1"/>
    <col min="9237" max="9473" width="9.140625" style="1"/>
    <col min="9474" max="9474" width="3" style="1" customWidth="1"/>
    <col min="9475" max="9475" width="28.7109375" style="1" customWidth="1"/>
    <col min="9476" max="9476" width="5.42578125" style="1" customWidth="1"/>
    <col min="9477" max="9477" width="4.7109375" style="1" customWidth="1"/>
    <col min="9478" max="9478" width="5" style="1" customWidth="1"/>
    <col min="9479" max="9479" width="10" style="1" customWidth="1"/>
    <col min="9480" max="9480" width="4.85546875" style="1" customWidth="1"/>
    <col min="9481" max="9481" width="5.42578125" style="1" customWidth="1"/>
    <col min="9482" max="9482" width="5.140625" style="1" customWidth="1"/>
    <col min="9483" max="9483" width="5.28515625" style="1" customWidth="1"/>
    <col min="9484" max="9484" width="5.140625" style="1" customWidth="1"/>
    <col min="9485" max="9485" width="4.5703125" style="1" customWidth="1"/>
    <col min="9486" max="9486" width="8.42578125" style="1" customWidth="1"/>
    <col min="9487" max="9487" width="8.28515625" style="1" customWidth="1"/>
    <col min="9488" max="9488" width="8.85546875" style="1" customWidth="1"/>
    <col min="9489" max="9489" width="10" style="1" customWidth="1"/>
    <col min="9490" max="9490" width="10.42578125" style="1" customWidth="1"/>
    <col min="9491" max="9491" width="9.85546875" style="1" customWidth="1"/>
    <col min="9492" max="9492" width="3.5703125" style="1" customWidth="1"/>
    <col min="9493" max="9729" width="9.140625" style="1"/>
    <col min="9730" max="9730" width="3" style="1" customWidth="1"/>
    <col min="9731" max="9731" width="28.7109375" style="1" customWidth="1"/>
    <col min="9732" max="9732" width="5.42578125" style="1" customWidth="1"/>
    <col min="9733" max="9733" width="4.7109375" style="1" customWidth="1"/>
    <col min="9734" max="9734" width="5" style="1" customWidth="1"/>
    <col min="9735" max="9735" width="10" style="1" customWidth="1"/>
    <col min="9736" max="9736" width="4.85546875" style="1" customWidth="1"/>
    <col min="9737" max="9737" width="5.42578125" style="1" customWidth="1"/>
    <col min="9738" max="9738" width="5.140625" style="1" customWidth="1"/>
    <col min="9739" max="9739" width="5.28515625" style="1" customWidth="1"/>
    <col min="9740" max="9740" width="5.140625" style="1" customWidth="1"/>
    <col min="9741" max="9741" width="4.5703125" style="1" customWidth="1"/>
    <col min="9742" max="9742" width="8.42578125" style="1" customWidth="1"/>
    <col min="9743" max="9743" width="8.28515625" style="1" customWidth="1"/>
    <col min="9744" max="9744" width="8.85546875" style="1" customWidth="1"/>
    <col min="9745" max="9745" width="10" style="1" customWidth="1"/>
    <col min="9746" max="9746" width="10.42578125" style="1" customWidth="1"/>
    <col min="9747" max="9747" width="9.85546875" style="1" customWidth="1"/>
    <col min="9748" max="9748" width="3.5703125" style="1" customWidth="1"/>
    <col min="9749" max="9985" width="9.140625" style="1"/>
    <col min="9986" max="9986" width="3" style="1" customWidth="1"/>
    <col min="9987" max="9987" width="28.7109375" style="1" customWidth="1"/>
    <col min="9988" max="9988" width="5.42578125" style="1" customWidth="1"/>
    <col min="9989" max="9989" width="4.7109375" style="1" customWidth="1"/>
    <col min="9990" max="9990" width="5" style="1" customWidth="1"/>
    <col min="9991" max="9991" width="10" style="1" customWidth="1"/>
    <col min="9992" max="9992" width="4.85546875" style="1" customWidth="1"/>
    <col min="9993" max="9993" width="5.42578125" style="1" customWidth="1"/>
    <col min="9994" max="9994" width="5.140625" style="1" customWidth="1"/>
    <col min="9995" max="9995" width="5.28515625" style="1" customWidth="1"/>
    <col min="9996" max="9996" width="5.140625" style="1" customWidth="1"/>
    <col min="9997" max="9997" width="4.5703125" style="1" customWidth="1"/>
    <col min="9998" max="9998" width="8.42578125" style="1" customWidth="1"/>
    <col min="9999" max="9999" width="8.28515625" style="1" customWidth="1"/>
    <col min="10000" max="10000" width="8.85546875" style="1" customWidth="1"/>
    <col min="10001" max="10001" width="10" style="1" customWidth="1"/>
    <col min="10002" max="10002" width="10.42578125" style="1" customWidth="1"/>
    <col min="10003" max="10003" width="9.85546875" style="1" customWidth="1"/>
    <col min="10004" max="10004" width="3.5703125" style="1" customWidth="1"/>
    <col min="10005" max="10241" width="9.140625" style="1"/>
    <col min="10242" max="10242" width="3" style="1" customWidth="1"/>
    <col min="10243" max="10243" width="28.7109375" style="1" customWidth="1"/>
    <col min="10244" max="10244" width="5.42578125" style="1" customWidth="1"/>
    <col min="10245" max="10245" width="4.7109375" style="1" customWidth="1"/>
    <col min="10246" max="10246" width="5" style="1" customWidth="1"/>
    <col min="10247" max="10247" width="10" style="1" customWidth="1"/>
    <col min="10248" max="10248" width="4.85546875" style="1" customWidth="1"/>
    <col min="10249" max="10249" width="5.42578125" style="1" customWidth="1"/>
    <col min="10250" max="10250" width="5.140625" style="1" customWidth="1"/>
    <col min="10251" max="10251" width="5.28515625" style="1" customWidth="1"/>
    <col min="10252" max="10252" width="5.140625" style="1" customWidth="1"/>
    <col min="10253" max="10253" width="4.5703125" style="1" customWidth="1"/>
    <col min="10254" max="10254" width="8.42578125" style="1" customWidth="1"/>
    <col min="10255" max="10255" width="8.28515625" style="1" customWidth="1"/>
    <col min="10256" max="10256" width="8.85546875" style="1" customWidth="1"/>
    <col min="10257" max="10257" width="10" style="1" customWidth="1"/>
    <col min="10258" max="10258" width="10.42578125" style="1" customWidth="1"/>
    <col min="10259" max="10259" width="9.85546875" style="1" customWidth="1"/>
    <col min="10260" max="10260" width="3.5703125" style="1" customWidth="1"/>
    <col min="10261" max="10497" width="9.140625" style="1"/>
    <col min="10498" max="10498" width="3" style="1" customWidth="1"/>
    <col min="10499" max="10499" width="28.7109375" style="1" customWidth="1"/>
    <col min="10500" max="10500" width="5.42578125" style="1" customWidth="1"/>
    <col min="10501" max="10501" width="4.7109375" style="1" customWidth="1"/>
    <col min="10502" max="10502" width="5" style="1" customWidth="1"/>
    <col min="10503" max="10503" width="10" style="1" customWidth="1"/>
    <col min="10504" max="10504" width="4.85546875" style="1" customWidth="1"/>
    <col min="10505" max="10505" width="5.42578125" style="1" customWidth="1"/>
    <col min="10506" max="10506" width="5.140625" style="1" customWidth="1"/>
    <col min="10507" max="10507" width="5.28515625" style="1" customWidth="1"/>
    <col min="10508" max="10508" width="5.140625" style="1" customWidth="1"/>
    <col min="10509" max="10509" width="4.5703125" style="1" customWidth="1"/>
    <col min="10510" max="10510" width="8.42578125" style="1" customWidth="1"/>
    <col min="10511" max="10511" width="8.28515625" style="1" customWidth="1"/>
    <col min="10512" max="10512" width="8.85546875" style="1" customWidth="1"/>
    <col min="10513" max="10513" width="10" style="1" customWidth="1"/>
    <col min="10514" max="10514" width="10.42578125" style="1" customWidth="1"/>
    <col min="10515" max="10515" width="9.85546875" style="1" customWidth="1"/>
    <col min="10516" max="10516" width="3.5703125" style="1" customWidth="1"/>
    <col min="10517" max="10753" width="9.140625" style="1"/>
    <col min="10754" max="10754" width="3" style="1" customWidth="1"/>
    <col min="10755" max="10755" width="28.7109375" style="1" customWidth="1"/>
    <col min="10756" max="10756" width="5.42578125" style="1" customWidth="1"/>
    <col min="10757" max="10757" width="4.7109375" style="1" customWidth="1"/>
    <col min="10758" max="10758" width="5" style="1" customWidth="1"/>
    <col min="10759" max="10759" width="10" style="1" customWidth="1"/>
    <col min="10760" max="10760" width="4.85546875" style="1" customWidth="1"/>
    <col min="10761" max="10761" width="5.42578125" style="1" customWidth="1"/>
    <col min="10762" max="10762" width="5.140625" style="1" customWidth="1"/>
    <col min="10763" max="10763" width="5.28515625" style="1" customWidth="1"/>
    <col min="10764" max="10764" width="5.140625" style="1" customWidth="1"/>
    <col min="10765" max="10765" width="4.5703125" style="1" customWidth="1"/>
    <col min="10766" max="10766" width="8.42578125" style="1" customWidth="1"/>
    <col min="10767" max="10767" width="8.28515625" style="1" customWidth="1"/>
    <col min="10768" max="10768" width="8.85546875" style="1" customWidth="1"/>
    <col min="10769" max="10769" width="10" style="1" customWidth="1"/>
    <col min="10770" max="10770" width="10.42578125" style="1" customWidth="1"/>
    <col min="10771" max="10771" width="9.85546875" style="1" customWidth="1"/>
    <col min="10772" max="10772" width="3.5703125" style="1" customWidth="1"/>
    <col min="10773" max="11009" width="9.140625" style="1"/>
    <col min="11010" max="11010" width="3" style="1" customWidth="1"/>
    <col min="11011" max="11011" width="28.7109375" style="1" customWidth="1"/>
    <col min="11012" max="11012" width="5.42578125" style="1" customWidth="1"/>
    <col min="11013" max="11013" width="4.7109375" style="1" customWidth="1"/>
    <col min="11014" max="11014" width="5" style="1" customWidth="1"/>
    <col min="11015" max="11015" width="10" style="1" customWidth="1"/>
    <col min="11016" max="11016" width="4.85546875" style="1" customWidth="1"/>
    <col min="11017" max="11017" width="5.42578125" style="1" customWidth="1"/>
    <col min="11018" max="11018" width="5.140625" style="1" customWidth="1"/>
    <col min="11019" max="11019" width="5.28515625" style="1" customWidth="1"/>
    <col min="11020" max="11020" width="5.140625" style="1" customWidth="1"/>
    <col min="11021" max="11021" width="4.5703125" style="1" customWidth="1"/>
    <col min="11022" max="11022" width="8.42578125" style="1" customWidth="1"/>
    <col min="11023" max="11023" width="8.28515625" style="1" customWidth="1"/>
    <col min="11024" max="11024" width="8.85546875" style="1" customWidth="1"/>
    <col min="11025" max="11025" width="10" style="1" customWidth="1"/>
    <col min="11026" max="11026" width="10.42578125" style="1" customWidth="1"/>
    <col min="11027" max="11027" width="9.85546875" style="1" customWidth="1"/>
    <col min="11028" max="11028" width="3.5703125" style="1" customWidth="1"/>
    <col min="11029" max="11265" width="9.140625" style="1"/>
    <col min="11266" max="11266" width="3" style="1" customWidth="1"/>
    <col min="11267" max="11267" width="28.7109375" style="1" customWidth="1"/>
    <col min="11268" max="11268" width="5.42578125" style="1" customWidth="1"/>
    <col min="11269" max="11269" width="4.7109375" style="1" customWidth="1"/>
    <col min="11270" max="11270" width="5" style="1" customWidth="1"/>
    <col min="11271" max="11271" width="10" style="1" customWidth="1"/>
    <col min="11272" max="11272" width="4.85546875" style="1" customWidth="1"/>
    <col min="11273" max="11273" width="5.42578125" style="1" customWidth="1"/>
    <col min="11274" max="11274" width="5.140625" style="1" customWidth="1"/>
    <col min="11275" max="11275" width="5.28515625" style="1" customWidth="1"/>
    <col min="11276" max="11276" width="5.140625" style="1" customWidth="1"/>
    <col min="11277" max="11277" width="4.5703125" style="1" customWidth="1"/>
    <col min="11278" max="11278" width="8.42578125" style="1" customWidth="1"/>
    <col min="11279" max="11279" width="8.28515625" style="1" customWidth="1"/>
    <col min="11280" max="11280" width="8.85546875" style="1" customWidth="1"/>
    <col min="11281" max="11281" width="10" style="1" customWidth="1"/>
    <col min="11282" max="11282" width="10.42578125" style="1" customWidth="1"/>
    <col min="11283" max="11283" width="9.85546875" style="1" customWidth="1"/>
    <col min="11284" max="11284" width="3.5703125" style="1" customWidth="1"/>
    <col min="11285" max="11521" width="9.140625" style="1"/>
    <col min="11522" max="11522" width="3" style="1" customWidth="1"/>
    <col min="11523" max="11523" width="28.7109375" style="1" customWidth="1"/>
    <col min="11524" max="11524" width="5.42578125" style="1" customWidth="1"/>
    <col min="11525" max="11525" width="4.7109375" style="1" customWidth="1"/>
    <col min="11526" max="11526" width="5" style="1" customWidth="1"/>
    <col min="11527" max="11527" width="10" style="1" customWidth="1"/>
    <col min="11528" max="11528" width="4.85546875" style="1" customWidth="1"/>
    <col min="11529" max="11529" width="5.42578125" style="1" customWidth="1"/>
    <col min="11530" max="11530" width="5.140625" style="1" customWidth="1"/>
    <col min="11531" max="11531" width="5.28515625" style="1" customWidth="1"/>
    <col min="11532" max="11532" width="5.140625" style="1" customWidth="1"/>
    <col min="11533" max="11533" width="4.5703125" style="1" customWidth="1"/>
    <col min="11534" max="11534" width="8.42578125" style="1" customWidth="1"/>
    <col min="11535" max="11535" width="8.28515625" style="1" customWidth="1"/>
    <col min="11536" max="11536" width="8.85546875" style="1" customWidth="1"/>
    <col min="11537" max="11537" width="10" style="1" customWidth="1"/>
    <col min="11538" max="11538" width="10.42578125" style="1" customWidth="1"/>
    <col min="11539" max="11539" width="9.85546875" style="1" customWidth="1"/>
    <col min="11540" max="11540" width="3.5703125" style="1" customWidth="1"/>
    <col min="11541" max="11777" width="9.140625" style="1"/>
    <col min="11778" max="11778" width="3" style="1" customWidth="1"/>
    <col min="11779" max="11779" width="28.7109375" style="1" customWidth="1"/>
    <col min="11780" max="11780" width="5.42578125" style="1" customWidth="1"/>
    <col min="11781" max="11781" width="4.7109375" style="1" customWidth="1"/>
    <col min="11782" max="11782" width="5" style="1" customWidth="1"/>
    <col min="11783" max="11783" width="10" style="1" customWidth="1"/>
    <col min="11784" max="11784" width="4.85546875" style="1" customWidth="1"/>
    <col min="11785" max="11785" width="5.42578125" style="1" customWidth="1"/>
    <col min="11786" max="11786" width="5.140625" style="1" customWidth="1"/>
    <col min="11787" max="11787" width="5.28515625" style="1" customWidth="1"/>
    <col min="11788" max="11788" width="5.140625" style="1" customWidth="1"/>
    <col min="11789" max="11789" width="4.5703125" style="1" customWidth="1"/>
    <col min="11790" max="11790" width="8.42578125" style="1" customWidth="1"/>
    <col min="11791" max="11791" width="8.28515625" style="1" customWidth="1"/>
    <col min="11792" max="11792" width="8.85546875" style="1" customWidth="1"/>
    <col min="11793" max="11793" width="10" style="1" customWidth="1"/>
    <col min="11794" max="11794" width="10.42578125" style="1" customWidth="1"/>
    <col min="11795" max="11795" width="9.85546875" style="1" customWidth="1"/>
    <col min="11796" max="11796" width="3.5703125" style="1" customWidth="1"/>
    <col min="11797" max="12033" width="9.140625" style="1"/>
    <col min="12034" max="12034" width="3" style="1" customWidth="1"/>
    <col min="12035" max="12035" width="28.7109375" style="1" customWidth="1"/>
    <col min="12036" max="12036" width="5.42578125" style="1" customWidth="1"/>
    <col min="12037" max="12037" width="4.7109375" style="1" customWidth="1"/>
    <col min="12038" max="12038" width="5" style="1" customWidth="1"/>
    <col min="12039" max="12039" width="10" style="1" customWidth="1"/>
    <col min="12040" max="12040" width="4.85546875" style="1" customWidth="1"/>
    <col min="12041" max="12041" width="5.42578125" style="1" customWidth="1"/>
    <col min="12042" max="12042" width="5.140625" style="1" customWidth="1"/>
    <col min="12043" max="12043" width="5.28515625" style="1" customWidth="1"/>
    <col min="12044" max="12044" width="5.140625" style="1" customWidth="1"/>
    <col min="12045" max="12045" width="4.5703125" style="1" customWidth="1"/>
    <col min="12046" max="12046" width="8.42578125" style="1" customWidth="1"/>
    <col min="12047" max="12047" width="8.28515625" style="1" customWidth="1"/>
    <col min="12048" max="12048" width="8.85546875" style="1" customWidth="1"/>
    <col min="12049" max="12049" width="10" style="1" customWidth="1"/>
    <col min="12050" max="12050" width="10.42578125" style="1" customWidth="1"/>
    <col min="12051" max="12051" width="9.85546875" style="1" customWidth="1"/>
    <col min="12052" max="12052" width="3.5703125" style="1" customWidth="1"/>
    <col min="12053" max="12289" width="9.140625" style="1"/>
    <col min="12290" max="12290" width="3" style="1" customWidth="1"/>
    <col min="12291" max="12291" width="28.7109375" style="1" customWidth="1"/>
    <col min="12292" max="12292" width="5.42578125" style="1" customWidth="1"/>
    <col min="12293" max="12293" width="4.7109375" style="1" customWidth="1"/>
    <col min="12294" max="12294" width="5" style="1" customWidth="1"/>
    <col min="12295" max="12295" width="10" style="1" customWidth="1"/>
    <col min="12296" max="12296" width="4.85546875" style="1" customWidth="1"/>
    <col min="12297" max="12297" width="5.42578125" style="1" customWidth="1"/>
    <col min="12298" max="12298" width="5.140625" style="1" customWidth="1"/>
    <col min="12299" max="12299" width="5.28515625" style="1" customWidth="1"/>
    <col min="12300" max="12300" width="5.140625" style="1" customWidth="1"/>
    <col min="12301" max="12301" width="4.5703125" style="1" customWidth="1"/>
    <col min="12302" max="12302" width="8.42578125" style="1" customWidth="1"/>
    <col min="12303" max="12303" width="8.28515625" style="1" customWidth="1"/>
    <col min="12304" max="12304" width="8.85546875" style="1" customWidth="1"/>
    <col min="12305" max="12305" width="10" style="1" customWidth="1"/>
    <col min="12306" max="12306" width="10.42578125" style="1" customWidth="1"/>
    <col min="12307" max="12307" width="9.85546875" style="1" customWidth="1"/>
    <col min="12308" max="12308" width="3.5703125" style="1" customWidth="1"/>
    <col min="12309" max="12545" width="9.140625" style="1"/>
    <col min="12546" max="12546" width="3" style="1" customWidth="1"/>
    <col min="12547" max="12547" width="28.7109375" style="1" customWidth="1"/>
    <col min="12548" max="12548" width="5.42578125" style="1" customWidth="1"/>
    <col min="12549" max="12549" width="4.7109375" style="1" customWidth="1"/>
    <col min="12550" max="12550" width="5" style="1" customWidth="1"/>
    <col min="12551" max="12551" width="10" style="1" customWidth="1"/>
    <col min="12552" max="12552" width="4.85546875" style="1" customWidth="1"/>
    <col min="12553" max="12553" width="5.42578125" style="1" customWidth="1"/>
    <col min="12554" max="12554" width="5.140625" style="1" customWidth="1"/>
    <col min="12555" max="12555" width="5.28515625" style="1" customWidth="1"/>
    <col min="12556" max="12556" width="5.140625" style="1" customWidth="1"/>
    <col min="12557" max="12557" width="4.5703125" style="1" customWidth="1"/>
    <col min="12558" max="12558" width="8.42578125" style="1" customWidth="1"/>
    <col min="12559" max="12559" width="8.28515625" style="1" customWidth="1"/>
    <col min="12560" max="12560" width="8.85546875" style="1" customWidth="1"/>
    <col min="12561" max="12561" width="10" style="1" customWidth="1"/>
    <col min="12562" max="12562" width="10.42578125" style="1" customWidth="1"/>
    <col min="12563" max="12563" width="9.85546875" style="1" customWidth="1"/>
    <col min="12564" max="12564" width="3.5703125" style="1" customWidth="1"/>
    <col min="12565" max="12801" width="9.140625" style="1"/>
    <col min="12802" max="12802" width="3" style="1" customWidth="1"/>
    <col min="12803" max="12803" width="28.7109375" style="1" customWidth="1"/>
    <col min="12804" max="12804" width="5.42578125" style="1" customWidth="1"/>
    <col min="12805" max="12805" width="4.7109375" style="1" customWidth="1"/>
    <col min="12806" max="12806" width="5" style="1" customWidth="1"/>
    <col min="12807" max="12807" width="10" style="1" customWidth="1"/>
    <col min="12808" max="12808" width="4.85546875" style="1" customWidth="1"/>
    <col min="12809" max="12809" width="5.42578125" style="1" customWidth="1"/>
    <col min="12810" max="12810" width="5.140625" style="1" customWidth="1"/>
    <col min="12811" max="12811" width="5.28515625" style="1" customWidth="1"/>
    <col min="12812" max="12812" width="5.140625" style="1" customWidth="1"/>
    <col min="12813" max="12813" width="4.5703125" style="1" customWidth="1"/>
    <col min="12814" max="12814" width="8.42578125" style="1" customWidth="1"/>
    <col min="12815" max="12815" width="8.28515625" style="1" customWidth="1"/>
    <col min="12816" max="12816" width="8.85546875" style="1" customWidth="1"/>
    <col min="12817" max="12817" width="10" style="1" customWidth="1"/>
    <col min="12818" max="12818" width="10.42578125" style="1" customWidth="1"/>
    <col min="12819" max="12819" width="9.85546875" style="1" customWidth="1"/>
    <col min="12820" max="12820" width="3.5703125" style="1" customWidth="1"/>
    <col min="12821" max="13057" width="9.140625" style="1"/>
    <col min="13058" max="13058" width="3" style="1" customWidth="1"/>
    <col min="13059" max="13059" width="28.7109375" style="1" customWidth="1"/>
    <col min="13060" max="13060" width="5.42578125" style="1" customWidth="1"/>
    <col min="13061" max="13061" width="4.7109375" style="1" customWidth="1"/>
    <col min="13062" max="13062" width="5" style="1" customWidth="1"/>
    <col min="13063" max="13063" width="10" style="1" customWidth="1"/>
    <col min="13064" max="13064" width="4.85546875" style="1" customWidth="1"/>
    <col min="13065" max="13065" width="5.42578125" style="1" customWidth="1"/>
    <col min="13066" max="13066" width="5.140625" style="1" customWidth="1"/>
    <col min="13067" max="13067" width="5.28515625" style="1" customWidth="1"/>
    <col min="13068" max="13068" width="5.140625" style="1" customWidth="1"/>
    <col min="13069" max="13069" width="4.5703125" style="1" customWidth="1"/>
    <col min="13070" max="13070" width="8.42578125" style="1" customWidth="1"/>
    <col min="13071" max="13071" width="8.28515625" style="1" customWidth="1"/>
    <col min="13072" max="13072" width="8.85546875" style="1" customWidth="1"/>
    <col min="13073" max="13073" width="10" style="1" customWidth="1"/>
    <col min="13074" max="13074" width="10.42578125" style="1" customWidth="1"/>
    <col min="13075" max="13075" width="9.85546875" style="1" customWidth="1"/>
    <col min="13076" max="13076" width="3.5703125" style="1" customWidth="1"/>
    <col min="13077" max="13313" width="9.140625" style="1"/>
    <col min="13314" max="13314" width="3" style="1" customWidth="1"/>
    <col min="13315" max="13315" width="28.7109375" style="1" customWidth="1"/>
    <col min="13316" max="13316" width="5.42578125" style="1" customWidth="1"/>
    <col min="13317" max="13317" width="4.7109375" style="1" customWidth="1"/>
    <col min="13318" max="13318" width="5" style="1" customWidth="1"/>
    <col min="13319" max="13319" width="10" style="1" customWidth="1"/>
    <col min="13320" max="13320" width="4.85546875" style="1" customWidth="1"/>
    <col min="13321" max="13321" width="5.42578125" style="1" customWidth="1"/>
    <col min="13322" max="13322" width="5.140625" style="1" customWidth="1"/>
    <col min="13323" max="13323" width="5.28515625" style="1" customWidth="1"/>
    <col min="13324" max="13324" width="5.140625" style="1" customWidth="1"/>
    <col min="13325" max="13325" width="4.5703125" style="1" customWidth="1"/>
    <col min="13326" max="13326" width="8.42578125" style="1" customWidth="1"/>
    <col min="13327" max="13327" width="8.28515625" style="1" customWidth="1"/>
    <col min="13328" max="13328" width="8.85546875" style="1" customWidth="1"/>
    <col min="13329" max="13329" width="10" style="1" customWidth="1"/>
    <col min="13330" max="13330" width="10.42578125" style="1" customWidth="1"/>
    <col min="13331" max="13331" width="9.85546875" style="1" customWidth="1"/>
    <col min="13332" max="13332" width="3.5703125" style="1" customWidth="1"/>
    <col min="13333" max="13569" width="9.140625" style="1"/>
    <col min="13570" max="13570" width="3" style="1" customWidth="1"/>
    <col min="13571" max="13571" width="28.7109375" style="1" customWidth="1"/>
    <col min="13572" max="13572" width="5.42578125" style="1" customWidth="1"/>
    <col min="13573" max="13573" width="4.7109375" style="1" customWidth="1"/>
    <col min="13574" max="13574" width="5" style="1" customWidth="1"/>
    <col min="13575" max="13575" width="10" style="1" customWidth="1"/>
    <col min="13576" max="13576" width="4.85546875" style="1" customWidth="1"/>
    <col min="13577" max="13577" width="5.42578125" style="1" customWidth="1"/>
    <col min="13578" max="13578" width="5.140625" style="1" customWidth="1"/>
    <col min="13579" max="13579" width="5.28515625" style="1" customWidth="1"/>
    <col min="13580" max="13580" width="5.140625" style="1" customWidth="1"/>
    <col min="13581" max="13581" width="4.5703125" style="1" customWidth="1"/>
    <col min="13582" max="13582" width="8.42578125" style="1" customWidth="1"/>
    <col min="13583" max="13583" width="8.28515625" style="1" customWidth="1"/>
    <col min="13584" max="13584" width="8.85546875" style="1" customWidth="1"/>
    <col min="13585" max="13585" width="10" style="1" customWidth="1"/>
    <col min="13586" max="13586" width="10.42578125" style="1" customWidth="1"/>
    <col min="13587" max="13587" width="9.85546875" style="1" customWidth="1"/>
    <col min="13588" max="13588" width="3.5703125" style="1" customWidth="1"/>
    <col min="13589" max="13825" width="9.140625" style="1"/>
    <col min="13826" max="13826" width="3" style="1" customWidth="1"/>
    <col min="13827" max="13827" width="28.7109375" style="1" customWidth="1"/>
    <col min="13828" max="13828" width="5.42578125" style="1" customWidth="1"/>
    <col min="13829" max="13829" width="4.7109375" style="1" customWidth="1"/>
    <col min="13830" max="13830" width="5" style="1" customWidth="1"/>
    <col min="13831" max="13831" width="10" style="1" customWidth="1"/>
    <col min="13832" max="13832" width="4.85546875" style="1" customWidth="1"/>
    <col min="13833" max="13833" width="5.42578125" style="1" customWidth="1"/>
    <col min="13834" max="13834" width="5.140625" style="1" customWidth="1"/>
    <col min="13835" max="13835" width="5.28515625" style="1" customWidth="1"/>
    <col min="13836" max="13836" width="5.140625" style="1" customWidth="1"/>
    <col min="13837" max="13837" width="4.5703125" style="1" customWidth="1"/>
    <col min="13838" max="13838" width="8.42578125" style="1" customWidth="1"/>
    <col min="13839" max="13839" width="8.28515625" style="1" customWidth="1"/>
    <col min="13840" max="13840" width="8.85546875" style="1" customWidth="1"/>
    <col min="13841" max="13841" width="10" style="1" customWidth="1"/>
    <col min="13842" max="13842" width="10.42578125" style="1" customWidth="1"/>
    <col min="13843" max="13843" width="9.85546875" style="1" customWidth="1"/>
    <col min="13844" max="13844" width="3.5703125" style="1" customWidth="1"/>
    <col min="13845" max="14081" width="9.140625" style="1"/>
    <col min="14082" max="14082" width="3" style="1" customWidth="1"/>
    <col min="14083" max="14083" width="28.7109375" style="1" customWidth="1"/>
    <col min="14084" max="14084" width="5.42578125" style="1" customWidth="1"/>
    <col min="14085" max="14085" width="4.7109375" style="1" customWidth="1"/>
    <col min="14086" max="14086" width="5" style="1" customWidth="1"/>
    <col min="14087" max="14087" width="10" style="1" customWidth="1"/>
    <col min="14088" max="14088" width="4.85546875" style="1" customWidth="1"/>
    <col min="14089" max="14089" width="5.42578125" style="1" customWidth="1"/>
    <col min="14090" max="14090" width="5.140625" style="1" customWidth="1"/>
    <col min="14091" max="14091" width="5.28515625" style="1" customWidth="1"/>
    <col min="14092" max="14092" width="5.140625" style="1" customWidth="1"/>
    <col min="14093" max="14093" width="4.5703125" style="1" customWidth="1"/>
    <col min="14094" max="14094" width="8.42578125" style="1" customWidth="1"/>
    <col min="14095" max="14095" width="8.28515625" style="1" customWidth="1"/>
    <col min="14096" max="14096" width="8.85546875" style="1" customWidth="1"/>
    <col min="14097" max="14097" width="10" style="1" customWidth="1"/>
    <col min="14098" max="14098" width="10.42578125" style="1" customWidth="1"/>
    <col min="14099" max="14099" width="9.85546875" style="1" customWidth="1"/>
    <col min="14100" max="14100" width="3.5703125" style="1" customWidth="1"/>
    <col min="14101" max="14337" width="9.140625" style="1"/>
    <col min="14338" max="14338" width="3" style="1" customWidth="1"/>
    <col min="14339" max="14339" width="28.7109375" style="1" customWidth="1"/>
    <col min="14340" max="14340" width="5.42578125" style="1" customWidth="1"/>
    <col min="14341" max="14341" width="4.7109375" style="1" customWidth="1"/>
    <col min="14342" max="14342" width="5" style="1" customWidth="1"/>
    <col min="14343" max="14343" width="10" style="1" customWidth="1"/>
    <col min="14344" max="14344" width="4.85546875" style="1" customWidth="1"/>
    <col min="14345" max="14345" width="5.42578125" style="1" customWidth="1"/>
    <col min="14346" max="14346" width="5.140625" style="1" customWidth="1"/>
    <col min="14347" max="14347" width="5.28515625" style="1" customWidth="1"/>
    <col min="14348" max="14348" width="5.140625" style="1" customWidth="1"/>
    <col min="14349" max="14349" width="4.5703125" style="1" customWidth="1"/>
    <col min="14350" max="14350" width="8.42578125" style="1" customWidth="1"/>
    <col min="14351" max="14351" width="8.28515625" style="1" customWidth="1"/>
    <col min="14352" max="14352" width="8.85546875" style="1" customWidth="1"/>
    <col min="14353" max="14353" width="10" style="1" customWidth="1"/>
    <col min="14354" max="14354" width="10.42578125" style="1" customWidth="1"/>
    <col min="14355" max="14355" width="9.85546875" style="1" customWidth="1"/>
    <col min="14356" max="14356" width="3.5703125" style="1" customWidth="1"/>
    <col min="14357" max="14593" width="9.140625" style="1"/>
    <col min="14594" max="14594" width="3" style="1" customWidth="1"/>
    <col min="14595" max="14595" width="28.7109375" style="1" customWidth="1"/>
    <col min="14596" max="14596" width="5.42578125" style="1" customWidth="1"/>
    <col min="14597" max="14597" width="4.7109375" style="1" customWidth="1"/>
    <col min="14598" max="14598" width="5" style="1" customWidth="1"/>
    <col min="14599" max="14599" width="10" style="1" customWidth="1"/>
    <col min="14600" max="14600" width="4.85546875" style="1" customWidth="1"/>
    <col min="14601" max="14601" width="5.42578125" style="1" customWidth="1"/>
    <col min="14602" max="14602" width="5.140625" style="1" customWidth="1"/>
    <col min="14603" max="14603" width="5.28515625" style="1" customWidth="1"/>
    <col min="14604" max="14604" width="5.140625" style="1" customWidth="1"/>
    <col min="14605" max="14605" width="4.5703125" style="1" customWidth="1"/>
    <col min="14606" max="14606" width="8.42578125" style="1" customWidth="1"/>
    <col min="14607" max="14607" width="8.28515625" style="1" customWidth="1"/>
    <col min="14608" max="14608" width="8.85546875" style="1" customWidth="1"/>
    <col min="14609" max="14609" width="10" style="1" customWidth="1"/>
    <col min="14610" max="14610" width="10.42578125" style="1" customWidth="1"/>
    <col min="14611" max="14611" width="9.85546875" style="1" customWidth="1"/>
    <col min="14612" max="14612" width="3.5703125" style="1" customWidth="1"/>
    <col min="14613" max="14849" width="9.140625" style="1"/>
    <col min="14850" max="14850" width="3" style="1" customWidth="1"/>
    <col min="14851" max="14851" width="28.7109375" style="1" customWidth="1"/>
    <col min="14852" max="14852" width="5.42578125" style="1" customWidth="1"/>
    <col min="14853" max="14853" width="4.7109375" style="1" customWidth="1"/>
    <col min="14854" max="14854" width="5" style="1" customWidth="1"/>
    <col min="14855" max="14855" width="10" style="1" customWidth="1"/>
    <col min="14856" max="14856" width="4.85546875" style="1" customWidth="1"/>
    <col min="14857" max="14857" width="5.42578125" style="1" customWidth="1"/>
    <col min="14858" max="14858" width="5.140625" style="1" customWidth="1"/>
    <col min="14859" max="14859" width="5.28515625" style="1" customWidth="1"/>
    <col min="14860" max="14860" width="5.140625" style="1" customWidth="1"/>
    <col min="14861" max="14861" width="4.5703125" style="1" customWidth="1"/>
    <col min="14862" max="14862" width="8.42578125" style="1" customWidth="1"/>
    <col min="14863" max="14863" width="8.28515625" style="1" customWidth="1"/>
    <col min="14864" max="14864" width="8.85546875" style="1" customWidth="1"/>
    <col min="14865" max="14865" width="10" style="1" customWidth="1"/>
    <col min="14866" max="14866" width="10.42578125" style="1" customWidth="1"/>
    <col min="14867" max="14867" width="9.85546875" style="1" customWidth="1"/>
    <col min="14868" max="14868" width="3.5703125" style="1" customWidth="1"/>
    <col min="14869" max="15105" width="9.140625" style="1"/>
    <col min="15106" max="15106" width="3" style="1" customWidth="1"/>
    <col min="15107" max="15107" width="28.7109375" style="1" customWidth="1"/>
    <col min="15108" max="15108" width="5.42578125" style="1" customWidth="1"/>
    <col min="15109" max="15109" width="4.7109375" style="1" customWidth="1"/>
    <col min="15110" max="15110" width="5" style="1" customWidth="1"/>
    <col min="15111" max="15111" width="10" style="1" customWidth="1"/>
    <col min="15112" max="15112" width="4.85546875" style="1" customWidth="1"/>
    <col min="15113" max="15113" width="5.42578125" style="1" customWidth="1"/>
    <col min="15114" max="15114" width="5.140625" style="1" customWidth="1"/>
    <col min="15115" max="15115" width="5.28515625" style="1" customWidth="1"/>
    <col min="15116" max="15116" width="5.140625" style="1" customWidth="1"/>
    <col min="15117" max="15117" width="4.5703125" style="1" customWidth="1"/>
    <col min="15118" max="15118" width="8.42578125" style="1" customWidth="1"/>
    <col min="15119" max="15119" width="8.28515625" style="1" customWidth="1"/>
    <col min="15120" max="15120" width="8.85546875" style="1" customWidth="1"/>
    <col min="15121" max="15121" width="10" style="1" customWidth="1"/>
    <col min="15122" max="15122" width="10.42578125" style="1" customWidth="1"/>
    <col min="15123" max="15123" width="9.85546875" style="1" customWidth="1"/>
    <col min="15124" max="15124" width="3.5703125" style="1" customWidth="1"/>
    <col min="15125" max="15361" width="9.140625" style="1"/>
    <col min="15362" max="15362" width="3" style="1" customWidth="1"/>
    <col min="15363" max="15363" width="28.7109375" style="1" customWidth="1"/>
    <col min="15364" max="15364" width="5.42578125" style="1" customWidth="1"/>
    <col min="15365" max="15365" width="4.7109375" style="1" customWidth="1"/>
    <col min="15366" max="15366" width="5" style="1" customWidth="1"/>
    <col min="15367" max="15367" width="10" style="1" customWidth="1"/>
    <col min="15368" max="15368" width="4.85546875" style="1" customWidth="1"/>
    <col min="15369" max="15369" width="5.42578125" style="1" customWidth="1"/>
    <col min="15370" max="15370" width="5.140625" style="1" customWidth="1"/>
    <col min="15371" max="15371" width="5.28515625" style="1" customWidth="1"/>
    <col min="15372" max="15372" width="5.140625" style="1" customWidth="1"/>
    <col min="15373" max="15373" width="4.5703125" style="1" customWidth="1"/>
    <col min="15374" max="15374" width="8.42578125" style="1" customWidth="1"/>
    <col min="15375" max="15375" width="8.28515625" style="1" customWidth="1"/>
    <col min="15376" max="15376" width="8.85546875" style="1" customWidth="1"/>
    <col min="15377" max="15377" width="10" style="1" customWidth="1"/>
    <col min="15378" max="15378" width="10.42578125" style="1" customWidth="1"/>
    <col min="15379" max="15379" width="9.85546875" style="1" customWidth="1"/>
    <col min="15380" max="15380" width="3.5703125" style="1" customWidth="1"/>
    <col min="15381" max="15617" width="9.140625" style="1"/>
    <col min="15618" max="15618" width="3" style="1" customWidth="1"/>
    <col min="15619" max="15619" width="28.7109375" style="1" customWidth="1"/>
    <col min="15620" max="15620" width="5.42578125" style="1" customWidth="1"/>
    <col min="15621" max="15621" width="4.7109375" style="1" customWidth="1"/>
    <col min="15622" max="15622" width="5" style="1" customWidth="1"/>
    <col min="15623" max="15623" width="10" style="1" customWidth="1"/>
    <col min="15624" max="15624" width="4.85546875" style="1" customWidth="1"/>
    <col min="15625" max="15625" width="5.42578125" style="1" customWidth="1"/>
    <col min="15626" max="15626" width="5.140625" style="1" customWidth="1"/>
    <col min="15627" max="15627" width="5.28515625" style="1" customWidth="1"/>
    <col min="15628" max="15628" width="5.140625" style="1" customWidth="1"/>
    <col min="15629" max="15629" width="4.5703125" style="1" customWidth="1"/>
    <col min="15630" max="15630" width="8.42578125" style="1" customWidth="1"/>
    <col min="15631" max="15631" width="8.28515625" style="1" customWidth="1"/>
    <col min="15632" max="15632" width="8.85546875" style="1" customWidth="1"/>
    <col min="15633" max="15633" width="10" style="1" customWidth="1"/>
    <col min="15634" max="15634" width="10.42578125" style="1" customWidth="1"/>
    <col min="15635" max="15635" width="9.85546875" style="1" customWidth="1"/>
    <col min="15636" max="15636" width="3.5703125" style="1" customWidth="1"/>
    <col min="15637" max="15873" width="9.140625" style="1"/>
    <col min="15874" max="15874" width="3" style="1" customWidth="1"/>
    <col min="15875" max="15875" width="28.7109375" style="1" customWidth="1"/>
    <col min="15876" max="15876" width="5.42578125" style="1" customWidth="1"/>
    <col min="15877" max="15877" width="4.7109375" style="1" customWidth="1"/>
    <col min="15878" max="15878" width="5" style="1" customWidth="1"/>
    <col min="15879" max="15879" width="10" style="1" customWidth="1"/>
    <col min="15880" max="15880" width="4.85546875" style="1" customWidth="1"/>
    <col min="15881" max="15881" width="5.42578125" style="1" customWidth="1"/>
    <col min="15882" max="15882" width="5.140625" style="1" customWidth="1"/>
    <col min="15883" max="15883" width="5.28515625" style="1" customWidth="1"/>
    <col min="15884" max="15884" width="5.140625" style="1" customWidth="1"/>
    <col min="15885" max="15885" width="4.5703125" style="1" customWidth="1"/>
    <col min="15886" max="15886" width="8.42578125" style="1" customWidth="1"/>
    <col min="15887" max="15887" width="8.28515625" style="1" customWidth="1"/>
    <col min="15888" max="15888" width="8.85546875" style="1" customWidth="1"/>
    <col min="15889" max="15889" width="10" style="1" customWidth="1"/>
    <col min="15890" max="15890" width="10.42578125" style="1" customWidth="1"/>
    <col min="15891" max="15891" width="9.85546875" style="1" customWidth="1"/>
    <col min="15892" max="15892" width="3.5703125" style="1" customWidth="1"/>
    <col min="15893" max="16129" width="9.140625" style="1"/>
    <col min="16130" max="16130" width="3" style="1" customWidth="1"/>
    <col min="16131" max="16131" width="28.7109375" style="1" customWidth="1"/>
    <col min="16132" max="16132" width="5.42578125" style="1" customWidth="1"/>
    <col min="16133" max="16133" width="4.7109375" style="1" customWidth="1"/>
    <col min="16134" max="16134" width="5" style="1" customWidth="1"/>
    <col min="16135" max="16135" width="10" style="1" customWidth="1"/>
    <col min="16136" max="16136" width="4.85546875" style="1" customWidth="1"/>
    <col min="16137" max="16137" width="5.42578125" style="1" customWidth="1"/>
    <col min="16138" max="16138" width="5.140625" style="1" customWidth="1"/>
    <col min="16139" max="16139" width="5.28515625" style="1" customWidth="1"/>
    <col min="16140" max="16140" width="5.140625" style="1" customWidth="1"/>
    <col min="16141" max="16141" width="4.5703125" style="1" customWidth="1"/>
    <col min="16142" max="16142" width="8.42578125" style="1" customWidth="1"/>
    <col min="16143" max="16143" width="8.28515625" style="1" customWidth="1"/>
    <col min="16144" max="16144" width="8.85546875" style="1" customWidth="1"/>
    <col min="16145" max="16145" width="10" style="1" customWidth="1"/>
    <col min="16146" max="16146" width="10.42578125" style="1" customWidth="1"/>
    <col min="16147" max="16147" width="9.85546875" style="1" customWidth="1"/>
    <col min="16148" max="16148" width="3.5703125" style="1" customWidth="1"/>
    <col min="16149" max="16384" width="9.140625" style="1"/>
  </cols>
  <sheetData>
    <row r="1" spans="1:21" ht="18" customHeight="1" x14ac:dyDescent="0.3">
      <c r="A1" s="250" t="s">
        <v>136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U1" s="246"/>
    </row>
    <row r="2" spans="1:21" ht="15.95" customHeight="1" x14ac:dyDescent="0.2">
      <c r="U2" s="246"/>
    </row>
    <row r="3" spans="1:21" s="4" customFormat="1" ht="15.95" customHeight="1" x14ac:dyDescent="0.2">
      <c r="A3" s="237" t="s">
        <v>23</v>
      </c>
      <c r="B3" s="237" t="s">
        <v>24</v>
      </c>
      <c r="C3" s="2" t="s">
        <v>4</v>
      </c>
      <c r="D3" s="2" t="s">
        <v>25</v>
      </c>
      <c r="E3" s="240" t="s">
        <v>26</v>
      </c>
      <c r="F3" s="242"/>
      <c r="G3" s="241"/>
      <c r="H3" s="240" t="s">
        <v>28</v>
      </c>
      <c r="I3" s="242"/>
      <c r="J3" s="241"/>
      <c r="K3" s="240" t="s">
        <v>29</v>
      </c>
      <c r="L3" s="242"/>
      <c r="M3" s="241"/>
      <c r="N3" s="240" t="s">
        <v>94</v>
      </c>
      <c r="O3" s="242"/>
      <c r="P3" s="241"/>
      <c r="Q3" s="242" t="s">
        <v>95</v>
      </c>
      <c r="R3" s="242"/>
      <c r="S3" s="241"/>
      <c r="T3" s="3" t="s">
        <v>30</v>
      </c>
      <c r="U3" s="246"/>
    </row>
    <row r="4" spans="1:21" s="4" customFormat="1" ht="15.95" customHeight="1" x14ac:dyDescent="0.2">
      <c r="A4" s="238"/>
      <c r="B4" s="238"/>
      <c r="C4" s="5" t="s">
        <v>5</v>
      </c>
      <c r="D4" s="5" t="s">
        <v>27</v>
      </c>
      <c r="E4" s="243" t="s">
        <v>31</v>
      </c>
      <c r="F4" s="245"/>
      <c r="G4" s="244"/>
      <c r="H4" s="243" t="s">
        <v>32</v>
      </c>
      <c r="I4" s="245"/>
      <c r="J4" s="244"/>
      <c r="K4" s="243" t="s">
        <v>0</v>
      </c>
      <c r="L4" s="245"/>
      <c r="M4" s="244"/>
      <c r="N4" s="173"/>
      <c r="O4" s="169"/>
      <c r="P4" s="187"/>
      <c r="Q4" s="169"/>
      <c r="R4" s="169"/>
      <c r="S4" s="187"/>
      <c r="T4" s="6" t="s">
        <v>33</v>
      </c>
      <c r="U4" s="246"/>
    </row>
    <row r="5" spans="1:21" s="4" customFormat="1" ht="15.95" customHeight="1" x14ac:dyDescent="0.2">
      <c r="A5" s="238"/>
      <c r="B5" s="238"/>
      <c r="C5" s="10"/>
      <c r="D5" s="210"/>
      <c r="E5" s="247"/>
      <c r="F5" s="248"/>
      <c r="G5" s="249"/>
      <c r="H5" s="247" t="s">
        <v>19</v>
      </c>
      <c r="I5" s="248"/>
      <c r="J5" s="249"/>
      <c r="K5" s="213"/>
      <c r="L5" s="214"/>
      <c r="M5" s="215"/>
      <c r="N5" s="174"/>
      <c r="O5" s="184"/>
      <c r="P5" s="188"/>
      <c r="Q5" s="184"/>
      <c r="R5" s="184"/>
      <c r="S5" s="188"/>
      <c r="T5" s="6"/>
      <c r="U5" s="246"/>
    </row>
    <row r="6" spans="1:21" s="4" customFormat="1" ht="15.95" customHeight="1" x14ac:dyDescent="0.2">
      <c r="A6" s="238"/>
      <c r="B6" s="238"/>
      <c r="D6" s="14"/>
      <c r="E6" s="3" t="s">
        <v>34</v>
      </c>
      <c r="F6" s="156" t="s">
        <v>9</v>
      </c>
      <c r="G6" s="156" t="s">
        <v>93</v>
      </c>
      <c r="H6" s="237">
        <v>2564</v>
      </c>
      <c r="I6" s="237">
        <v>2565</v>
      </c>
      <c r="J6" s="237">
        <v>2566</v>
      </c>
      <c r="K6" s="237">
        <v>2564</v>
      </c>
      <c r="L6" s="237">
        <v>2565</v>
      </c>
      <c r="M6" s="237">
        <v>2566</v>
      </c>
      <c r="N6" s="253">
        <v>2564</v>
      </c>
      <c r="O6" s="253">
        <v>2565</v>
      </c>
      <c r="P6" s="253">
        <v>2566</v>
      </c>
      <c r="Q6" s="253">
        <v>2564</v>
      </c>
      <c r="R6" s="253">
        <v>2565</v>
      </c>
      <c r="S6" s="253">
        <v>2566</v>
      </c>
      <c r="T6" s="6"/>
      <c r="U6" s="246"/>
    </row>
    <row r="7" spans="1:21" s="4" customFormat="1" ht="15.95" customHeight="1" x14ac:dyDescent="0.2">
      <c r="A7" s="239"/>
      <c r="B7" s="239"/>
      <c r="C7" s="16"/>
      <c r="D7" s="16"/>
      <c r="E7" s="17" t="s">
        <v>35</v>
      </c>
      <c r="F7" s="162" t="s">
        <v>36</v>
      </c>
      <c r="G7" s="162" t="s">
        <v>96</v>
      </c>
      <c r="H7" s="239"/>
      <c r="I7" s="239"/>
      <c r="J7" s="239"/>
      <c r="K7" s="239"/>
      <c r="L7" s="239"/>
      <c r="M7" s="239"/>
      <c r="N7" s="254"/>
      <c r="O7" s="254"/>
      <c r="P7" s="254"/>
      <c r="Q7" s="254"/>
      <c r="R7" s="254"/>
      <c r="S7" s="254"/>
      <c r="T7" s="17"/>
      <c r="U7" s="246"/>
    </row>
    <row r="8" spans="1:21" s="4" customFormat="1" ht="15.95" customHeight="1" x14ac:dyDescent="0.2">
      <c r="A8" s="3">
        <v>1</v>
      </c>
      <c r="B8" s="100" t="s">
        <v>55</v>
      </c>
      <c r="C8" s="98" t="s">
        <v>57</v>
      </c>
      <c r="D8" s="98">
        <v>1</v>
      </c>
      <c r="E8" s="3">
        <v>1</v>
      </c>
      <c r="F8" s="200">
        <v>429240</v>
      </c>
      <c r="G8" s="163">
        <v>48000</v>
      </c>
      <c r="H8" s="3">
        <v>1</v>
      </c>
      <c r="I8" s="3">
        <v>1</v>
      </c>
      <c r="J8" s="3">
        <v>1</v>
      </c>
      <c r="K8" s="36" t="s">
        <v>1</v>
      </c>
      <c r="L8" s="36" t="s">
        <v>1</v>
      </c>
      <c r="M8" s="36" t="s">
        <v>1</v>
      </c>
      <c r="N8" s="163">
        <v>13080</v>
      </c>
      <c r="O8" s="163">
        <v>13200</v>
      </c>
      <c r="P8" s="189">
        <v>13440</v>
      </c>
      <c r="Q8" s="194">
        <f>F8+G8+N8</f>
        <v>490320</v>
      </c>
      <c r="R8" s="189">
        <f>Q8+O8</f>
        <v>503520</v>
      </c>
      <c r="S8" s="199">
        <f>R8+P8</f>
        <v>516960</v>
      </c>
      <c r="T8" s="39"/>
      <c r="U8" s="246"/>
    </row>
    <row r="9" spans="1:21" s="4" customFormat="1" ht="15.95" customHeight="1" x14ac:dyDescent="0.2">
      <c r="A9" s="6">
        <v>2</v>
      </c>
      <c r="B9" s="93" t="s">
        <v>56</v>
      </c>
      <c r="C9" s="77" t="s">
        <v>57</v>
      </c>
      <c r="D9" s="77">
        <v>1</v>
      </c>
      <c r="E9" s="6">
        <v>1</v>
      </c>
      <c r="F9" s="200">
        <v>389400</v>
      </c>
      <c r="G9" s="156">
        <v>42000</v>
      </c>
      <c r="H9" s="6">
        <v>1</v>
      </c>
      <c r="I9" s="6">
        <v>1</v>
      </c>
      <c r="J9" s="6">
        <v>1</v>
      </c>
      <c r="K9" s="41" t="s">
        <v>1</v>
      </c>
      <c r="L9" s="41" t="s">
        <v>1</v>
      </c>
      <c r="M9" s="41" t="s">
        <v>1</v>
      </c>
      <c r="N9" s="155">
        <v>13320</v>
      </c>
      <c r="O9" s="155">
        <v>13440</v>
      </c>
      <c r="P9" s="175">
        <v>13080</v>
      </c>
      <c r="Q9" s="97">
        <f t="shared" ref="Q9:Q23" si="0">F9+G9+N9</f>
        <v>444720</v>
      </c>
      <c r="R9" s="175">
        <f t="shared" ref="R9:S9" si="1">Q9+O9</f>
        <v>458160</v>
      </c>
      <c r="S9" s="197">
        <f t="shared" si="1"/>
        <v>471240</v>
      </c>
      <c r="T9" s="14"/>
      <c r="U9" s="246"/>
    </row>
    <row r="10" spans="1:21" s="4" customFormat="1" ht="15.95" customHeight="1" x14ac:dyDescent="0.2">
      <c r="A10" s="6"/>
      <c r="B10" s="91" t="s">
        <v>131</v>
      </c>
      <c r="C10" s="99"/>
      <c r="D10" s="99"/>
      <c r="E10" s="45"/>
      <c r="F10" s="156"/>
      <c r="G10" s="156"/>
      <c r="H10" s="6"/>
      <c r="I10" s="6"/>
      <c r="J10" s="6"/>
      <c r="K10" s="41"/>
      <c r="L10" s="41"/>
      <c r="M10" s="41"/>
      <c r="N10" s="175"/>
      <c r="O10" s="175"/>
      <c r="P10" s="175"/>
      <c r="Q10" s="155"/>
      <c r="R10" s="175"/>
      <c r="S10" s="197"/>
      <c r="T10" s="14"/>
      <c r="U10" s="246"/>
    </row>
    <row r="11" spans="1:21" s="4" customFormat="1" ht="15.95" customHeight="1" x14ac:dyDescent="0.2">
      <c r="A11" s="6">
        <v>3</v>
      </c>
      <c r="B11" s="101" t="s">
        <v>107</v>
      </c>
      <c r="C11" s="77" t="s">
        <v>57</v>
      </c>
      <c r="D11" s="77">
        <v>1</v>
      </c>
      <c r="E11" s="41" t="s">
        <v>1</v>
      </c>
      <c r="F11" s="200">
        <v>393600</v>
      </c>
      <c r="G11" s="156">
        <v>42000</v>
      </c>
      <c r="H11" s="6">
        <v>1</v>
      </c>
      <c r="I11" s="6">
        <v>1</v>
      </c>
      <c r="J11" s="6">
        <v>1</v>
      </c>
      <c r="K11" s="41" t="s">
        <v>1</v>
      </c>
      <c r="L11" s="41" t="s">
        <v>1</v>
      </c>
      <c r="M11" s="41" t="s">
        <v>1</v>
      </c>
      <c r="N11" s="155">
        <v>13620</v>
      </c>
      <c r="O11" s="156">
        <v>13620</v>
      </c>
      <c r="P11" s="175">
        <v>13620</v>
      </c>
      <c r="Q11" s="155">
        <f>F11+G11+N11</f>
        <v>449220</v>
      </c>
      <c r="R11" s="175">
        <f t="shared" ref="R11:S16" si="2">Q11+O11</f>
        <v>462840</v>
      </c>
      <c r="S11" s="197">
        <f t="shared" si="2"/>
        <v>476460</v>
      </c>
      <c r="T11" s="14"/>
      <c r="U11" s="246"/>
    </row>
    <row r="12" spans="1:21" s="4" customFormat="1" ht="15.95" customHeight="1" x14ac:dyDescent="0.2">
      <c r="A12" s="6">
        <v>4</v>
      </c>
      <c r="B12" s="101" t="s">
        <v>58</v>
      </c>
      <c r="C12" s="77" t="s">
        <v>59</v>
      </c>
      <c r="D12" s="77">
        <v>1</v>
      </c>
      <c r="E12" s="6">
        <v>1</v>
      </c>
      <c r="F12" s="200">
        <v>389400</v>
      </c>
      <c r="G12" s="208">
        <v>0</v>
      </c>
      <c r="H12" s="6">
        <v>1</v>
      </c>
      <c r="I12" s="6">
        <v>1</v>
      </c>
      <c r="J12" s="6">
        <v>1</v>
      </c>
      <c r="K12" s="41" t="s">
        <v>1</v>
      </c>
      <c r="L12" s="41" t="s">
        <v>1</v>
      </c>
      <c r="M12" s="41" t="s">
        <v>1</v>
      </c>
      <c r="N12" s="155">
        <v>9240</v>
      </c>
      <c r="O12" s="155">
        <v>9480</v>
      </c>
      <c r="P12" s="155">
        <v>9720</v>
      </c>
      <c r="Q12" s="155">
        <f>F12+G12+N12</f>
        <v>398640</v>
      </c>
      <c r="R12" s="175">
        <f t="shared" si="2"/>
        <v>408120</v>
      </c>
      <c r="S12" s="197">
        <f t="shared" si="2"/>
        <v>417840</v>
      </c>
      <c r="T12" s="14"/>
      <c r="U12" s="246"/>
    </row>
    <row r="13" spans="1:21" s="4" customFormat="1" ht="15.95" customHeight="1" x14ac:dyDescent="0.2">
      <c r="A13" s="6">
        <v>5</v>
      </c>
      <c r="B13" s="101" t="s">
        <v>60</v>
      </c>
      <c r="C13" s="77" t="s">
        <v>61</v>
      </c>
      <c r="D13" s="77">
        <v>1</v>
      </c>
      <c r="E13" s="6">
        <v>1</v>
      </c>
      <c r="F13" s="201">
        <v>376080</v>
      </c>
      <c r="G13" s="208">
        <v>0</v>
      </c>
      <c r="H13" s="41">
        <v>1</v>
      </c>
      <c r="I13" s="41">
        <v>1</v>
      </c>
      <c r="J13" s="41">
        <v>1</v>
      </c>
      <c r="K13" s="41" t="s">
        <v>1</v>
      </c>
      <c r="L13" s="41" t="s">
        <v>1</v>
      </c>
      <c r="M13" s="41" t="s">
        <v>1</v>
      </c>
      <c r="N13" s="176">
        <v>13320</v>
      </c>
      <c r="O13" s="185">
        <v>13320</v>
      </c>
      <c r="P13" s="185">
        <v>13440</v>
      </c>
      <c r="Q13" s="155">
        <f t="shared" si="0"/>
        <v>389400</v>
      </c>
      <c r="R13" s="175">
        <f t="shared" si="2"/>
        <v>402720</v>
      </c>
      <c r="S13" s="197">
        <f t="shared" si="2"/>
        <v>416160</v>
      </c>
      <c r="T13" s="14"/>
      <c r="U13" s="246"/>
    </row>
    <row r="14" spans="1:21" s="4" customFormat="1" ht="15.95" customHeight="1" x14ac:dyDescent="0.2">
      <c r="A14" s="6">
        <v>6</v>
      </c>
      <c r="B14" s="71" t="s">
        <v>70</v>
      </c>
      <c r="C14" s="77" t="s">
        <v>71</v>
      </c>
      <c r="D14" s="77">
        <v>1</v>
      </c>
      <c r="E14" s="41" t="s">
        <v>1</v>
      </c>
      <c r="F14" s="201">
        <v>355320</v>
      </c>
      <c r="G14" s="208">
        <v>0</v>
      </c>
      <c r="H14" s="6">
        <v>1</v>
      </c>
      <c r="I14" s="6">
        <v>1</v>
      </c>
      <c r="J14" s="6">
        <v>1</v>
      </c>
      <c r="K14" s="41" t="s">
        <v>1</v>
      </c>
      <c r="L14" s="41" t="s">
        <v>1</v>
      </c>
      <c r="M14" s="41" t="s">
        <v>1</v>
      </c>
      <c r="N14" s="156">
        <v>12000</v>
      </c>
      <c r="O14" s="156">
        <v>12000</v>
      </c>
      <c r="P14" s="155">
        <v>12000</v>
      </c>
      <c r="Q14" s="155">
        <f t="shared" si="0"/>
        <v>367320</v>
      </c>
      <c r="R14" s="175">
        <f t="shared" si="2"/>
        <v>379320</v>
      </c>
      <c r="S14" s="197">
        <f t="shared" si="2"/>
        <v>391320</v>
      </c>
      <c r="T14" s="14"/>
      <c r="U14" s="246"/>
    </row>
    <row r="15" spans="1:21" s="4" customFormat="1" ht="15.95" customHeight="1" x14ac:dyDescent="0.2">
      <c r="A15" s="6">
        <v>7</v>
      </c>
      <c r="B15" s="101" t="s">
        <v>8</v>
      </c>
      <c r="C15" s="77" t="s">
        <v>59</v>
      </c>
      <c r="D15" s="77">
        <v>1</v>
      </c>
      <c r="E15" s="6">
        <v>1</v>
      </c>
      <c r="F15" s="201">
        <v>214560</v>
      </c>
      <c r="G15" s="208">
        <v>0</v>
      </c>
      <c r="H15" s="6">
        <v>1</v>
      </c>
      <c r="I15" s="6">
        <v>1</v>
      </c>
      <c r="J15" s="6">
        <v>1</v>
      </c>
      <c r="K15" s="41" t="s">
        <v>1</v>
      </c>
      <c r="L15" s="41" t="s">
        <v>1</v>
      </c>
      <c r="M15" s="41" t="s">
        <v>1</v>
      </c>
      <c r="N15" s="156">
        <v>7680</v>
      </c>
      <c r="O15" s="156">
        <v>7680</v>
      </c>
      <c r="P15" s="155">
        <v>7680</v>
      </c>
      <c r="Q15" s="155">
        <f t="shared" si="0"/>
        <v>222240</v>
      </c>
      <c r="R15" s="175">
        <f t="shared" si="2"/>
        <v>229920</v>
      </c>
      <c r="S15" s="197">
        <f t="shared" si="2"/>
        <v>237600</v>
      </c>
      <c r="T15" s="14"/>
      <c r="U15" s="246"/>
    </row>
    <row r="16" spans="1:21" s="4" customFormat="1" ht="15.95" customHeight="1" x14ac:dyDescent="0.2">
      <c r="A16" s="6">
        <v>8</v>
      </c>
      <c r="B16" s="101" t="s">
        <v>37</v>
      </c>
      <c r="C16" s="81" t="s">
        <v>64</v>
      </c>
      <c r="D16" s="150">
        <v>1</v>
      </c>
      <c r="E16" s="6">
        <v>1</v>
      </c>
      <c r="F16" s="201">
        <v>433080</v>
      </c>
      <c r="G16" s="208">
        <v>0</v>
      </c>
      <c r="H16" s="6">
        <v>1</v>
      </c>
      <c r="I16" s="6">
        <v>1</v>
      </c>
      <c r="J16" s="6">
        <v>1</v>
      </c>
      <c r="K16" s="41" t="s">
        <v>1</v>
      </c>
      <c r="L16" s="41" t="s">
        <v>1</v>
      </c>
      <c r="M16" s="41" t="s">
        <v>1</v>
      </c>
      <c r="N16" s="155">
        <v>13440</v>
      </c>
      <c r="O16" s="155">
        <v>14040</v>
      </c>
      <c r="P16" s="155">
        <v>14880</v>
      </c>
      <c r="Q16" s="155">
        <f t="shared" si="0"/>
        <v>446520</v>
      </c>
      <c r="R16" s="175">
        <f t="shared" si="2"/>
        <v>460560</v>
      </c>
      <c r="S16" s="197">
        <f t="shared" si="2"/>
        <v>475440</v>
      </c>
      <c r="T16" s="14"/>
      <c r="U16" s="246"/>
    </row>
    <row r="17" spans="1:21" s="4" customFormat="1" ht="15.95" customHeight="1" x14ac:dyDescent="0.2">
      <c r="A17" s="6"/>
      <c r="B17" s="102" t="s">
        <v>7</v>
      </c>
      <c r="C17" s="81"/>
      <c r="D17" s="150"/>
      <c r="E17" s="6"/>
      <c r="F17" s="156"/>
      <c r="G17" s="208"/>
      <c r="H17" s="41"/>
      <c r="I17" s="41"/>
      <c r="J17" s="41"/>
      <c r="K17" s="41"/>
      <c r="L17" s="41"/>
      <c r="M17" s="41"/>
      <c r="N17" s="168"/>
      <c r="O17" s="168"/>
      <c r="P17" s="185"/>
      <c r="Q17" s="155"/>
      <c r="R17" s="197"/>
      <c r="S17" s="197"/>
      <c r="T17" s="14"/>
      <c r="U17" s="246"/>
    </row>
    <row r="18" spans="1:21" s="4" customFormat="1" ht="15.95" customHeight="1" x14ac:dyDescent="0.2">
      <c r="A18" s="6">
        <v>9</v>
      </c>
      <c r="B18" s="101" t="s">
        <v>8</v>
      </c>
      <c r="C18" s="81"/>
      <c r="D18" s="150">
        <v>1</v>
      </c>
      <c r="E18" s="6">
        <v>1</v>
      </c>
      <c r="F18" s="156">
        <v>271200</v>
      </c>
      <c r="G18" s="208">
        <v>0</v>
      </c>
      <c r="H18" s="6">
        <v>1</v>
      </c>
      <c r="I18" s="6">
        <v>1</v>
      </c>
      <c r="J18" s="6">
        <v>1</v>
      </c>
      <c r="K18" s="41" t="s">
        <v>1</v>
      </c>
      <c r="L18" s="41" t="s">
        <v>1</v>
      </c>
      <c r="M18" s="41" t="s">
        <v>1</v>
      </c>
      <c r="N18" s="156">
        <v>8880</v>
      </c>
      <c r="O18" s="156">
        <v>8880</v>
      </c>
      <c r="P18" s="156">
        <v>9240</v>
      </c>
      <c r="Q18" s="155">
        <f t="shared" si="0"/>
        <v>280080</v>
      </c>
      <c r="R18" s="156">
        <v>240480</v>
      </c>
      <c r="S18" s="156">
        <v>249240</v>
      </c>
      <c r="T18" s="14"/>
      <c r="U18" s="246"/>
    </row>
    <row r="19" spans="1:21" s="4" customFormat="1" ht="15.95" customHeight="1" x14ac:dyDescent="0.2">
      <c r="A19" s="6"/>
      <c r="B19" s="102" t="s">
        <v>20</v>
      </c>
      <c r="C19" s="77"/>
      <c r="D19" s="77"/>
      <c r="E19" s="6"/>
      <c r="F19" s="156"/>
      <c r="G19" s="208"/>
      <c r="H19" s="6"/>
      <c r="I19" s="6"/>
      <c r="J19" s="6"/>
      <c r="K19" s="6"/>
      <c r="L19" s="6"/>
      <c r="M19" s="6"/>
      <c r="N19" s="175"/>
      <c r="O19" s="175"/>
      <c r="P19" s="175"/>
      <c r="Q19" s="155"/>
      <c r="R19" s="197"/>
      <c r="S19" s="197"/>
      <c r="T19" s="14"/>
      <c r="U19" s="246"/>
    </row>
    <row r="20" spans="1:21" s="4" customFormat="1" ht="15.95" customHeight="1" x14ac:dyDescent="0.2">
      <c r="A20" s="6">
        <v>10</v>
      </c>
      <c r="B20" s="101" t="s">
        <v>108</v>
      </c>
      <c r="C20" s="80"/>
      <c r="D20" s="80">
        <v>1</v>
      </c>
      <c r="E20" s="6">
        <v>1</v>
      </c>
      <c r="F20" s="156">
        <v>180840</v>
      </c>
      <c r="G20" s="208">
        <v>0</v>
      </c>
      <c r="H20" s="6">
        <v>1</v>
      </c>
      <c r="I20" s="6">
        <v>1</v>
      </c>
      <c r="J20" s="6">
        <v>1</v>
      </c>
      <c r="K20" s="41" t="s">
        <v>1</v>
      </c>
      <c r="L20" s="41" t="s">
        <v>1</v>
      </c>
      <c r="M20" s="41" t="s">
        <v>1</v>
      </c>
      <c r="N20" s="156">
        <v>7320</v>
      </c>
      <c r="O20" s="156">
        <v>7560</v>
      </c>
      <c r="P20" s="156">
        <v>7920</v>
      </c>
      <c r="Q20" s="155">
        <f t="shared" si="0"/>
        <v>188160</v>
      </c>
      <c r="R20" s="156">
        <f t="shared" ref="R20:S21" si="3">Q20+O20</f>
        <v>195720</v>
      </c>
      <c r="S20" s="156">
        <f t="shared" si="3"/>
        <v>203640</v>
      </c>
      <c r="T20" s="14"/>
      <c r="U20" s="246"/>
    </row>
    <row r="21" spans="1:21" s="4" customFormat="1" ht="15.95" customHeight="1" x14ac:dyDescent="0.2">
      <c r="A21" s="6">
        <v>11</v>
      </c>
      <c r="B21" s="101" t="s">
        <v>109</v>
      </c>
      <c r="C21" s="77"/>
      <c r="D21" s="77">
        <v>1</v>
      </c>
      <c r="E21" s="6">
        <v>1</v>
      </c>
      <c r="F21" s="156">
        <v>159120</v>
      </c>
      <c r="G21" s="208">
        <v>0</v>
      </c>
      <c r="H21" s="6">
        <v>1</v>
      </c>
      <c r="I21" s="6">
        <v>1</v>
      </c>
      <c r="J21" s="6">
        <v>1</v>
      </c>
      <c r="K21" s="41" t="s">
        <v>1</v>
      </c>
      <c r="L21" s="41" t="s">
        <v>1</v>
      </c>
      <c r="M21" s="41" t="s">
        <v>1</v>
      </c>
      <c r="N21" s="156">
        <v>6480</v>
      </c>
      <c r="O21" s="156">
        <v>6720</v>
      </c>
      <c r="P21" s="156">
        <v>6960</v>
      </c>
      <c r="Q21" s="155">
        <f t="shared" si="0"/>
        <v>165600</v>
      </c>
      <c r="R21" s="156">
        <f t="shared" si="3"/>
        <v>172320</v>
      </c>
      <c r="S21" s="156">
        <f t="shared" si="3"/>
        <v>179280</v>
      </c>
      <c r="T21" s="14"/>
      <c r="U21" s="246"/>
    </row>
    <row r="22" spans="1:21" s="4" customFormat="1" ht="15.95" customHeight="1" x14ac:dyDescent="0.2">
      <c r="A22" s="6"/>
      <c r="B22" s="102" t="s">
        <v>21</v>
      </c>
      <c r="C22" s="80"/>
      <c r="D22" s="80"/>
      <c r="E22" s="6"/>
      <c r="F22" s="156"/>
      <c r="G22" s="208"/>
      <c r="H22" s="6"/>
      <c r="I22" s="6"/>
      <c r="J22" s="6"/>
      <c r="K22" s="41"/>
      <c r="L22" s="41"/>
      <c r="M22" s="41"/>
      <c r="N22" s="156"/>
      <c r="O22" s="156"/>
      <c r="P22" s="175"/>
      <c r="Q22" s="155"/>
      <c r="R22" s="197"/>
      <c r="S22" s="197"/>
      <c r="T22" s="14"/>
      <c r="U22" s="246"/>
    </row>
    <row r="23" spans="1:21" s="4" customFormat="1" ht="15.95" customHeight="1" x14ac:dyDescent="0.2">
      <c r="A23" s="6">
        <v>12</v>
      </c>
      <c r="B23" s="101" t="s">
        <v>17</v>
      </c>
      <c r="C23" s="80"/>
      <c r="D23" s="80">
        <v>5</v>
      </c>
      <c r="E23" s="6">
        <v>5</v>
      </c>
      <c r="F23" s="156">
        <v>540000</v>
      </c>
      <c r="G23" s="208">
        <v>0</v>
      </c>
      <c r="H23" s="6">
        <v>6</v>
      </c>
      <c r="I23" s="6">
        <v>6</v>
      </c>
      <c r="J23" s="6">
        <v>6</v>
      </c>
      <c r="K23" s="6" t="s">
        <v>1</v>
      </c>
      <c r="L23" s="41" t="s">
        <v>1</v>
      </c>
      <c r="M23" s="41" t="s">
        <v>1</v>
      </c>
      <c r="N23" s="208">
        <v>0</v>
      </c>
      <c r="O23" s="208">
        <v>0</v>
      </c>
      <c r="P23" s="208">
        <v>0</v>
      </c>
      <c r="Q23" s="155">
        <f t="shared" si="0"/>
        <v>540000</v>
      </c>
      <c r="R23" s="97">
        <f>SUM(Q23+O23)</f>
        <v>540000</v>
      </c>
      <c r="S23" s="97">
        <f>SUM(P23+R23)</f>
        <v>540000</v>
      </c>
      <c r="T23" s="14"/>
      <c r="U23" s="246"/>
    </row>
    <row r="24" spans="1:21" s="4" customFormat="1" ht="15.95" customHeight="1" x14ac:dyDescent="0.2">
      <c r="A24" s="220"/>
      <c r="B24" s="135" t="s">
        <v>122</v>
      </c>
      <c r="C24" s="5"/>
      <c r="D24" s="5"/>
      <c r="E24" s="6"/>
      <c r="F24" s="167"/>
      <c r="G24" s="167"/>
      <c r="H24" s="41"/>
      <c r="I24" s="41"/>
      <c r="J24" s="41"/>
      <c r="K24" s="6"/>
      <c r="L24" s="6"/>
      <c r="M24" s="6"/>
      <c r="N24" s="156"/>
      <c r="O24" s="156"/>
      <c r="P24" s="156"/>
      <c r="Q24" s="187"/>
      <c r="R24" s="156"/>
      <c r="S24" s="156"/>
      <c r="T24" s="6"/>
      <c r="U24" s="246"/>
    </row>
    <row r="25" spans="1:21" s="23" customFormat="1" ht="15.95" customHeight="1" x14ac:dyDescent="0.2">
      <c r="A25" s="220">
        <v>13</v>
      </c>
      <c r="B25" s="136" t="s">
        <v>120</v>
      </c>
      <c r="C25" s="5" t="s">
        <v>121</v>
      </c>
      <c r="D25" s="222" t="s">
        <v>1</v>
      </c>
      <c r="E25" s="41" t="s">
        <v>1</v>
      </c>
      <c r="F25" s="167" t="s">
        <v>1</v>
      </c>
      <c r="G25" s="167" t="s">
        <v>1</v>
      </c>
      <c r="H25" s="41" t="s">
        <v>1</v>
      </c>
      <c r="I25" s="41" t="s">
        <v>1</v>
      </c>
      <c r="J25" s="41" t="s">
        <v>1</v>
      </c>
      <c r="K25" s="41" t="s">
        <v>1</v>
      </c>
      <c r="L25" s="41" t="s">
        <v>1</v>
      </c>
      <c r="M25" s="41" t="s">
        <v>1</v>
      </c>
      <c r="N25" s="168" t="s">
        <v>1</v>
      </c>
      <c r="O25" s="168" t="s">
        <v>1</v>
      </c>
      <c r="P25" s="168" t="s">
        <v>1</v>
      </c>
      <c r="Q25" s="205" t="s">
        <v>1</v>
      </c>
      <c r="R25" s="168" t="s">
        <v>1</v>
      </c>
      <c r="S25" s="168" t="s">
        <v>1</v>
      </c>
      <c r="T25" s="6"/>
      <c r="U25" s="246"/>
    </row>
    <row r="26" spans="1:21" s="23" customFormat="1" ht="15.95" customHeight="1" x14ac:dyDescent="0.2">
      <c r="A26" s="220">
        <v>14</v>
      </c>
      <c r="B26" s="101" t="s">
        <v>80</v>
      </c>
      <c r="C26" s="77" t="s">
        <v>59</v>
      </c>
      <c r="D26" s="77">
        <v>1</v>
      </c>
      <c r="E26" s="6">
        <v>1</v>
      </c>
      <c r="F26" s="201">
        <v>222240</v>
      </c>
      <c r="G26" s="208">
        <v>0</v>
      </c>
      <c r="H26" s="6">
        <v>1</v>
      </c>
      <c r="I26" s="6">
        <v>1</v>
      </c>
      <c r="J26" s="6">
        <v>1</v>
      </c>
      <c r="K26" s="41" t="s">
        <v>1</v>
      </c>
      <c r="L26" s="41" t="s">
        <v>1</v>
      </c>
      <c r="M26" s="41" t="s">
        <v>1</v>
      </c>
      <c r="N26" s="156">
        <v>7680</v>
      </c>
      <c r="O26" s="156">
        <v>7680</v>
      </c>
      <c r="P26" s="155">
        <v>7680</v>
      </c>
      <c r="Q26" s="97">
        <f>F26+G26+N26</f>
        <v>229920</v>
      </c>
      <c r="R26" s="175">
        <f>Q26+O26</f>
        <v>237600</v>
      </c>
      <c r="S26" s="197">
        <f>R26+P26</f>
        <v>245280</v>
      </c>
      <c r="T26" s="6"/>
      <c r="U26" s="246"/>
    </row>
    <row r="27" spans="1:21" s="23" customFormat="1" ht="15.95" customHeight="1" x14ac:dyDescent="0.2">
      <c r="A27" s="220">
        <v>15</v>
      </c>
      <c r="B27" s="136" t="s">
        <v>11</v>
      </c>
      <c r="C27" s="223" t="s">
        <v>63</v>
      </c>
      <c r="D27" s="225" t="s">
        <v>1</v>
      </c>
      <c r="E27" s="41" t="s">
        <v>1</v>
      </c>
      <c r="F27" s="218">
        <v>0</v>
      </c>
      <c r="G27" s="208">
        <v>0</v>
      </c>
      <c r="H27" s="6">
        <v>1</v>
      </c>
      <c r="I27" s="6">
        <v>1</v>
      </c>
      <c r="J27" s="6">
        <v>1</v>
      </c>
      <c r="K27" s="41" t="s">
        <v>118</v>
      </c>
      <c r="L27" s="41" t="s">
        <v>1</v>
      </c>
      <c r="M27" s="41" t="s">
        <v>1</v>
      </c>
      <c r="N27" s="156">
        <v>297900</v>
      </c>
      <c r="O27" s="156">
        <v>9720</v>
      </c>
      <c r="P27" s="155">
        <v>9720</v>
      </c>
      <c r="Q27" s="97">
        <f>F27+G27+N27</f>
        <v>297900</v>
      </c>
      <c r="R27" s="175">
        <f>Q27+O27</f>
        <v>307620</v>
      </c>
      <c r="S27" s="197">
        <f>R27+P27</f>
        <v>317340</v>
      </c>
      <c r="T27" s="62" t="s">
        <v>89</v>
      </c>
      <c r="U27" s="246"/>
    </row>
    <row r="28" spans="1:21" s="23" customFormat="1" ht="15.95" customHeight="1" x14ac:dyDescent="0.2">
      <c r="A28" s="220"/>
      <c r="B28" s="224" t="s">
        <v>123</v>
      </c>
      <c r="C28" s="5"/>
      <c r="D28" s="5"/>
      <c r="E28" s="6"/>
      <c r="F28" s="167"/>
      <c r="G28" s="167"/>
      <c r="H28" s="41"/>
      <c r="I28" s="41"/>
      <c r="J28" s="41"/>
      <c r="K28" s="6"/>
      <c r="L28" s="6"/>
      <c r="M28" s="6"/>
      <c r="N28" s="156"/>
      <c r="O28" s="156"/>
      <c r="P28" s="156"/>
      <c r="Q28" s="187"/>
      <c r="R28" s="156"/>
      <c r="S28" s="156"/>
      <c r="T28" s="6"/>
      <c r="U28" s="246"/>
    </row>
    <row r="29" spans="1:21" s="23" customFormat="1" ht="15.95" customHeight="1" x14ac:dyDescent="0.2">
      <c r="A29" s="220">
        <v>16</v>
      </c>
      <c r="B29" s="4" t="s">
        <v>124</v>
      </c>
      <c r="C29" s="5" t="s">
        <v>121</v>
      </c>
      <c r="D29" s="222" t="s">
        <v>1</v>
      </c>
      <c r="E29" s="41" t="s">
        <v>1</v>
      </c>
      <c r="F29" s="167" t="s">
        <v>1</v>
      </c>
      <c r="G29" s="167" t="s">
        <v>1</v>
      </c>
      <c r="H29" s="41" t="s">
        <v>1</v>
      </c>
      <c r="I29" s="41" t="s">
        <v>1</v>
      </c>
      <c r="J29" s="41" t="s">
        <v>1</v>
      </c>
      <c r="K29" s="41" t="s">
        <v>1</v>
      </c>
      <c r="L29" s="41" t="s">
        <v>1</v>
      </c>
      <c r="M29" s="41" t="s">
        <v>1</v>
      </c>
      <c r="N29" s="168" t="s">
        <v>1</v>
      </c>
      <c r="O29" s="168" t="s">
        <v>1</v>
      </c>
      <c r="P29" s="168" t="s">
        <v>1</v>
      </c>
      <c r="Q29" s="205" t="s">
        <v>1</v>
      </c>
      <c r="R29" s="168" t="s">
        <v>1</v>
      </c>
      <c r="S29" s="168" t="s">
        <v>1</v>
      </c>
      <c r="T29" s="6"/>
      <c r="U29" s="246"/>
    </row>
    <row r="30" spans="1:21" s="23" customFormat="1" ht="15.95" customHeight="1" x14ac:dyDescent="0.2">
      <c r="A30" s="220"/>
      <c r="B30" s="4" t="s">
        <v>125</v>
      </c>
      <c r="C30" s="5"/>
      <c r="D30" s="5"/>
      <c r="E30" s="6"/>
      <c r="F30" s="167"/>
      <c r="G30" s="167"/>
      <c r="H30" s="41"/>
      <c r="I30" s="41"/>
      <c r="J30" s="41"/>
      <c r="K30" s="6"/>
      <c r="L30" s="6"/>
      <c r="M30" s="6"/>
      <c r="N30" s="156"/>
      <c r="O30" s="156"/>
      <c r="P30" s="156"/>
      <c r="Q30" s="187"/>
      <c r="R30" s="156"/>
      <c r="S30" s="187"/>
      <c r="T30" s="6"/>
      <c r="U30" s="246"/>
    </row>
    <row r="31" spans="1:21" s="23" customFormat="1" ht="15.95" customHeight="1" x14ac:dyDescent="0.2">
      <c r="A31" s="220">
        <v>17</v>
      </c>
      <c r="B31" s="101" t="s">
        <v>6</v>
      </c>
      <c r="C31" s="81" t="s">
        <v>61</v>
      </c>
      <c r="D31" s="150">
        <v>1</v>
      </c>
      <c r="E31" s="6">
        <v>1</v>
      </c>
      <c r="F31" s="201">
        <v>305640</v>
      </c>
      <c r="G31" s="208">
        <v>0</v>
      </c>
      <c r="H31" s="6">
        <v>1</v>
      </c>
      <c r="I31" s="6">
        <v>1</v>
      </c>
      <c r="J31" s="6">
        <v>1</v>
      </c>
      <c r="K31" s="41" t="s">
        <v>1</v>
      </c>
      <c r="L31" s="41" t="s">
        <v>1</v>
      </c>
      <c r="M31" s="41" t="s">
        <v>1</v>
      </c>
      <c r="N31" s="155">
        <v>11880</v>
      </c>
      <c r="O31" s="155">
        <v>12240</v>
      </c>
      <c r="P31" s="155">
        <v>12960</v>
      </c>
      <c r="Q31" s="155">
        <f>F31+G31+N31</f>
        <v>317520</v>
      </c>
      <c r="R31" s="175">
        <f t="shared" ref="R31:S33" si="4">Q31+O31</f>
        <v>329760</v>
      </c>
      <c r="S31" s="197">
        <f t="shared" si="4"/>
        <v>342720</v>
      </c>
      <c r="T31" s="6"/>
      <c r="U31" s="246"/>
    </row>
    <row r="32" spans="1:21" s="23" customFormat="1" ht="15.95" customHeight="1" x14ac:dyDescent="0.2">
      <c r="A32" s="233">
        <v>18</v>
      </c>
      <c r="B32" s="130" t="s">
        <v>11</v>
      </c>
      <c r="C32" s="5" t="s">
        <v>63</v>
      </c>
      <c r="D32" s="225" t="s">
        <v>1</v>
      </c>
      <c r="E32" s="41" t="s">
        <v>1</v>
      </c>
      <c r="F32" s="218">
        <v>0</v>
      </c>
      <c r="G32" s="208">
        <v>0</v>
      </c>
      <c r="H32" s="6">
        <v>1</v>
      </c>
      <c r="I32" s="6">
        <v>1</v>
      </c>
      <c r="J32" s="6">
        <v>1</v>
      </c>
      <c r="K32" s="41" t="s">
        <v>118</v>
      </c>
      <c r="L32" s="41" t="s">
        <v>1</v>
      </c>
      <c r="M32" s="41" t="s">
        <v>1</v>
      </c>
      <c r="N32" s="156">
        <v>297900</v>
      </c>
      <c r="O32" s="156">
        <v>9720</v>
      </c>
      <c r="P32" s="156">
        <v>9720</v>
      </c>
      <c r="Q32" s="155">
        <f>F32+G32+N32</f>
        <v>297900</v>
      </c>
      <c r="R32" s="175">
        <f t="shared" si="4"/>
        <v>307620</v>
      </c>
      <c r="S32" s="197">
        <f t="shared" si="4"/>
        <v>317340</v>
      </c>
      <c r="T32" s="62" t="s">
        <v>89</v>
      </c>
      <c r="U32" s="246"/>
    </row>
    <row r="33" spans="1:21" s="23" customFormat="1" ht="15.95" customHeight="1" x14ac:dyDescent="0.2">
      <c r="A33" s="236">
        <v>19</v>
      </c>
      <c r="B33" s="28" t="s">
        <v>17</v>
      </c>
      <c r="C33" s="232"/>
      <c r="D33" s="118">
        <v>1</v>
      </c>
      <c r="E33" s="18">
        <v>1</v>
      </c>
      <c r="F33" s="234">
        <v>108000</v>
      </c>
      <c r="G33" s="229">
        <v>0</v>
      </c>
      <c r="H33" s="17">
        <v>1</v>
      </c>
      <c r="I33" s="17">
        <v>1</v>
      </c>
      <c r="J33" s="17">
        <v>1</v>
      </c>
      <c r="K33" s="18" t="s">
        <v>1</v>
      </c>
      <c r="L33" s="18" t="s">
        <v>1</v>
      </c>
      <c r="M33" s="18" t="s">
        <v>1</v>
      </c>
      <c r="N33" s="229">
        <v>0</v>
      </c>
      <c r="O33" s="229">
        <v>0</v>
      </c>
      <c r="P33" s="229">
        <v>0</v>
      </c>
      <c r="Q33" s="155">
        <f>F33+G33+N33</f>
        <v>108000</v>
      </c>
      <c r="R33" s="175">
        <f t="shared" si="4"/>
        <v>108000</v>
      </c>
      <c r="S33" s="197">
        <f t="shared" si="4"/>
        <v>108000</v>
      </c>
      <c r="T33" s="230"/>
      <c r="U33" s="246"/>
    </row>
    <row r="34" spans="1:21" s="23" customFormat="1" ht="15.95" customHeight="1" x14ac:dyDescent="0.2">
      <c r="A34" s="261">
        <v>61</v>
      </c>
      <c r="B34" s="261"/>
      <c r="C34" s="261"/>
      <c r="D34" s="261"/>
      <c r="E34" s="261"/>
      <c r="F34" s="261"/>
      <c r="G34" s="261"/>
      <c r="H34" s="261"/>
      <c r="I34" s="261"/>
      <c r="J34" s="261"/>
      <c r="K34" s="261"/>
      <c r="L34" s="261"/>
      <c r="M34" s="261"/>
      <c r="N34" s="261"/>
      <c r="O34" s="261"/>
      <c r="P34" s="261"/>
      <c r="Q34" s="261"/>
      <c r="R34" s="261"/>
      <c r="S34" s="261"/>
      <c r="T34" s="261"/>
      <c r="U34" s="246"/>
    </row>
    <row r="35" spans="1:21" s="24" customFormat="1" ht="15.95" customHeight="1" x14ac:dyDescent="0.2">
      <c r="A35" s="262"/>
      <c r="B35" s="262"/>
      <c r="C35" s="262"/>
      <c r="D35" s="262"/>
      <c r="E35" s="262"/>
      <c r="F35" s="262"/>
      <c r="G35" s="262"/>
      <c r="H35" s="262"/>
      <c r="I35" s="262"/>
      <c r="J35" s="262"/>
      <c r="K35" s="262"/>
      <c r="L35" s="262"/>
      <c r="M35" s="262"/>
      <c r="N35" s="262"/>
      <c r="O35" s="262"/>
      <c r="P35" s="262"/>
      <c r="Q35" s="262"/>
      <c r="R35" s="262"/>
      <c r="S35" s="262"/>
      <c r="T35" s="262"/>
      <c r="U35" s="246"/>
    </row>
    <row r="36" spans="1:21" s="24" customFormat="1" ht="15.95" customHeight="1" x14ac:dyDescent="0.2">
      <c r="A36" s="235"/>
      <c r="B36" s="235"/>
      <c r="C36" s="235"/>
      <c r="D36" s="235"/>
      <c r="E36" s="235"/>
      <c r="F36" s="235"/>
      <c r="G36" s="235"/>
      <c r="H36" s="235"/>
      <c r="I36" s="235"/>
      <c r="J36" s="235"/>
      <c r="K36" s="235"/>
      <c r="L36" s="235"/>
      <c r="M36" s="235"/>
      <c r="N36" s="235"/>
      <c r="O36" s="235"/>
      <c r="P36" s="235"/>
      <c r="Q36" s="235"/>
      <c r="R36" s="235"/>
      <c r="S36" s="235"/>
      <c r="T36" s="235"/>
      <c r="U36" s="73"/>
    </row>
    <row r="37" spans="1:21" s="24" customFormat="1" ht="15.95" customHeight="1" x14ac:dyDescent="0.3">
      <c r="A37" s="216"/>
      <c r="B37" s="216"/>
      <c r="C37" s="216"/>
      <c r="D37" s="216"/>
      <c r="E37" s="216"/>
      <c r="F37" s="166"/>
      <c r="G37" s="166"/>
      <c r="H37" s="216"/>
      <c r="I37" s="216"/>
      <c r="J37" s="216"/>
      <c r="K37" s="216"/>
      <c r="L37" s="216"/>
      <c r="M37" s="216"/>
      <c r="N37" s="166"/>
      <c r="O37" s="166"/>
      <c r="P37" s="166"/>
      <c r="Q37" s="166"/>
      <c r="R37" s="166"/>
      <c r="S37" s="166"/>
      <c r="T37" s="216"/>
      <c r="U37" s="73"/>
    </row>
    <row r="38" spans="1:21" s="24" customFormat="1" ht="15.95" customHeight="1" x14ac:dyDescent="0.3">
      <c r="A38" s="221"/>
      <c r="B38" s="221"/>
      <c r="C38" s="221"/>
      <c r="D38" s="221"/>
      <c r="E38" s="221"/>
      <c r="F38" s="166"/>
      <c r="G38" s="166"/>
      <c r="H38" s="221"/>
      <c r="I38" s="221"/>
      <c r="J38" s="221"/>
      <c r="K38" s="221"/>
      <c r="L38" s="221"/>
      <c r="M38" s="221"/>
      <c r="N38" s="166"/>
      <c r="O38" s="166"/>
      <c r="P38" s="166"/>
      <c r="Q38" s="166"/>
      <c r="R38" s="166"/>
      <c r="S38" s="166"/>
      <c r="T38" s="221"/>
      <c r="U38" s="73"/>
    </row>
    <row r="39" spans="1:21" s="24" customFormat="1" ht="15.95" customHeight="1" x14ac:dyDescent="0.3">
      <c r="A39" s="221"/>
      <c r="B39" s="221"/>
      <c r="C39" s="221"/>
      <c r="D39" s="221"/>
      <c r="E39" s="221"/>
      <c r="F39" s="166"/>
      <c r="G39" s="166"/>
      <c r="H39" s="221"/>
      <c r="I39" s="221"/>
      <c r="J39" s="221"/>
      <c r="K39" s="221"/>
      <c r="L39" s="221"/>
      <c r="M39" s="221"/>
      <c r="N39" s="166"/>
      <c r="O39" s="166"/>
      <c r="P39" s="166"/>
      <c r="Q39" s="166"/>
      <c r="R39" s="166"/>
      <c r="S39" s="166"/>
      <c r="T39" s="221"/>
      <c r="U39" s="73"/>
    </row>
    <row r="40" spans="1:21" s="4" customFormat="1" ht="15.95" customHeight="1" x14ac:dyDescent="0.2">
      <c r="A40" s="237" t="s">
        <v>23</v>
      </c>
      <c r="B40" s="237" t="s">
        <v>24</v>
      </c>
      <c r="C40" s="2" t="s">
        <v>4</v>
      </c>
      <c r="D40" s="2" t="s">
        <v>25</v>
      </c>
      <c r="E40" s="240" t="s">
        <v>26</v>
      </c>
      <c r="F40" s="242"/>
      <c r="G40" s="241"/>
      <c r="H40" s="240" t="s">
        <v>28</v>
      </c>
      <c r="I40" s="242"/>
      <c r="J40" s="241"/>
      <c r="K40" s="240" t="s">
        <v>29</v>
      </c>
      <c r="L40" s="242"/>
      <c r="M40" s="241"/>
      <c r="N40" s="240" t="s">
        <v>98</v>
      </c>
      <c r="O40" s="242"/>
      <c r="P40" s="241"/>
      <c r="Q40" s="242" t="s">
        <v>95</v>
      </c>
      <c r="R40" s="242"/>
      <c r="S40" s="241"/>
      <c r="T40" s="3" t="s">
        <v>30</v>
      </c>
      <c r="U40" s="252"/>
    </row>
    <row r="41" spans="1:21" s="4" customFormat="1" ht="15.95" customHeight="1" x14ac:dyDescent="0.2">
      <c r="A41" s="238"/>
      <c r="B41" s="238"/>
      <c r="C41" s="5" t="s">
        <v>5</v>
      </c>
      <c r="D41" s="5" t="s">
        <v>27</v>
      </c>
      <c r="E41" s="243" t="s">
        <v>31</v>
      </c>
      <c r="F41" s="245"/>
      <c r="G41" s="244"/>
      <c r="H41" s="243" t="s">
        <v>32</v>
      </c>
      <c r="I41" s="245"/>
      <c r="J41" s="244"/>
      <c r="K41" s="243" t="s">
        <v>0</v>
      </c>
      <c r="L41" s="245"/>
      <c r="M41" s="244"/>
      <c r="N41" s="173"/>
      <c r="O41" s="169"/>
      <c r="P41" s="187"/>
      <c r="Q41" s="169"/>
      <c r="R41" s="169"/>
      <c r="S41" s="187"/>
      <c r="T41" s="6" t="s">
        <v>33</v>
      </c>
      <c r="U41" s="252"/>
    </row>
    <row r="42" spans="1:21" s="4" customFormat="1" ht="15.95" customHeight="1" x14ac:dyDescent="0.2">
      <c r="A42" s="238"/>
      <c r="B42" s="238"/>
      <c r="C42" s="10"/>
      <c r="D42" s="210"/>
      <c r="E42" s="247"/>
      <c r="F42" s="248"/>
      <c r="G42" s="249"/>
      <c r="H42" s="247" t="s">
        <v>19</v>
      </c>
      <c r="I42" s="248"/>
      <c r="J42" s="249"/>
      <c r="K42" s="213"/>
      <c r="L42" s="214"/>
      <c r="M42" s="215"/>
      <c r="N42" s="174"/>
      <c r="O42" s="184"/>
      <c r="P42" s="188"/>
      <c r="Q42" s="184"/>
      <c r="R42" s="184"/>
      <c r="S42" s="188"/>
      <c r="T42" s="6"/>
      <c r="U42" s="252"/>
    </row>
    <row r="43" spans="1:21" s="4" customFormat="1" ht="15.95" customHeight="1" x14ac:dyDescent="0.2">
      <c r="A43" s="238"/>
      <c r="B43" s="238"/>
      <c r="D43" s="14"/>
      <c r="E43" s="3" t="s">
        <v>34</v>
      </c>
      <c r="F43" s="156" t="s">
        <v>9</v>
      </c>
      <c r="G43" s="156" t="s">
        <v>93</v>
      </c>
      <c r="H43" s="3">
        <v>2564</v>
      </c>
      <c r="I43" s="3">
        <v>2565</v>
      </c>
      <c r="J43" s="3">
        <v>2566</v>
      </c>
      <c r="K43" s="3">
        <v>2564</v>
      </c>
      <c r="L43" s="3">
        <v>2565</v>
      </c>
      <c r="M43" s="3">
        <v>2566</v>
      </c>
      <c r="N43" s="163">
        <v>2564</v>
      </c>
      <c r="O43" s="163">
        <v>2565</v>
      </c>
      <c r="P43" s="163">
        <v>2566</v>
      </c>
      <c r="Q43" s="196">
        <v>2564</v>
      </c>
      <c r="R43" s="163">
        <v>2565</v>
      </c>
      <c r="S43" s="163">
        <v>2566</v>
      </c>
      <c r="T43" s="6"/>
      <c r="U43" s="252"/>
    </row>
    <row r="44" spans="1:21" s="4" customFormat="1" ht="15.95" customHeight="1" x14ac:dyDescent="0.2">
      <c r="A44" s="239"/>
      <c r="B44" s="239"/>
      <c r="C44" s="16"/>
      <c r="D44" s="16"/>
      <c r="E44" s="17" t="s">
        <v>35</v>
      </c>
      <c r="F44" s="162" t="s">
        <v>36</v>
      </c>
      <c r="G44" s="162" t="s">
        <v>96</v>
      </c>
      <c r="H44" s="18"/>
      <c r="I44" s="18"/>
      <c r="J44" s="18"/>
      <c r="K44" s="17"/>
      <c r="L44" s="17"/>
      <c r="M44" s="17"/>
      <c r="N44" s="164"/>
      <c r="O44" s="164"/>
      <c r="P44" s="164"/>
      <c r="Q44" s="188"/>
      <c r="R44" s="164"/>
      <c r="S44" s="164"/>
      <c r="T44" s="17"/>
      <c r="U44" s="252"/>
    </row>
    <row r="45" spans="1:21" s="4" customFormat="1" ht="15.95" customHeight="1" x14ac:dyDescent="0.2">
      <c r="A45" s="210"/>
      <c r="B45" s="135" t="s">
        <v>132</v>
      </c>
      <c r="C45" s="5"/>
      <c r="D45" s="5"/>
      <c r="E45" s="6"/>
      <c r="F45" s="167"/>
      <c r="G45" s="167"/>
      <c r="H45" s="41"/>
      <c r="I45" s="41"/>
      <c r="J45" s="41"/>
      <c r="K45" s="6"/>
      <c r="L45" s="6"/>
      <c r="M45" s="6"/>
      <c r="N45" s="156"/>
      <c r="O45" s="156"/>
      <c r="P45" s="156"/>
      <c r="Q45" s="187"/>
      <c r="R45" s="156"/>
      <c r="S45" s="156"/>
      <c r="T45" s="6"/>
      <c r="U45" s="252"/>
    </row>
    <row r="46" spans="1:21" s="4" customFormat="1" ht="15.95" customHeight="1" x14ac:dyDescent="0.2">
      <c r="A46" s="210"/>
      <c r="B46" s="135" t="s">
        <v>82</v>
      </c>
      <c r="C46" s="5"/>
      <c r="D46" s="5"/>
      <c r="E46" s="6"/>
      <c r="F46" s="167"/>
      <c r="G46" s="167"/>
      <c r="H46" s="41"/>
      <c r="I46" s="41"/>
      <c r="J46" s="41"/>
      <c r="K46" s="6"/>
      <c r="L46" s="6"/>
      <c r="M46" s="6"/>
      <c r="N46" s="156"/>
      <c r="O46" s="156"/>
      <c r="P46" s="156"/>
      <c r="Q46" s="187"/>
      <c r="R46" s="156"/>
      <c r="S46" s="156"/>
      <c r="T46" s="6"/>
      <c r="U46" s="252"/>
    </row>
    <row r="47" spans="1:21" s="4" customFormat="1" ht="15.95" customHeight="1" x14ac:dyDescent="0.2">
      <c r="A47" s="210">
        <v>20</v>
      </c>
      <c r="B47" s="136" t="s">
        <v>18</v>
      </c>
      <c r="C47" s="5"/>
      <c r="D47" s="211">
        <v>11</v>
      </c>
      <c r="E47" s="6">
        <v>11</v>
      </c>
      <c r="F47" s="202" t="s">
        <v>1</v>
      </c>
      <c r="G47" s="167" t="s">
        <v>1</v>
      </c>
      <c r="H47" s="6">
        <v>11</v>
      </c>
      <c r="I47" s="6">
        <v>11</v>
      </c>
      <c r="J47" s="6">
        <v>11</v>
      </c>
      <c r="K47" s="6" t="s">
        <v>1</v>
      </c>
      <c r="L47" s="6" t="s">
        <v>1</v>
      </c>
      <c r="M47" s="6" t="s">
        <v>1</v>
      </c>
      <c r="N47" s="156" t="s">
        <v>1</v>
      </c>
      <c r="O47" s="156" t="s">
        <v>1</v>
      </c>
      <c r="P47" s="156" t="s">
        <v>1</v>
      </c>
      <c r="Q47" s="187" t="s">
        <v>1</v>
      </c>
      <c r="R47" s="156" t="s">
        <v>1</v>
      </c>
      <c r="S47" s="156" t="s">
        <v>1</v>
      </c>
      <c r="T47" s="160" t="s">
        <v>116</v>
      </c>
      <c r="U47" s="252"/>
    </row>
    <row r="48" spans="1:21" s="4" customFormat="1" ht="15.95" customHeight="1" x14ac:dyDescent="0.2">
      <c r="A48" s="210"/>
      <c r="B48" s="135" t="s">
        <v>20</v>
      </c>
      <c r="C48" s="5"/>
      <c r="D48" s="211"/>
      <c r="E48" s="6"/>
      <c r="F48" s="167"/>
      <c r="G48" s="167"/>
      <c r="H48" s="41"/>
      <c r="I48" s="41"/>
      <c r="J48" s="41"/>
      <c r="K48" s="6"/>
      <c r="L48" s="6"/>
      <c r="M48" s="6"/>
      <c r="N48" s="156"/>
      <c r="O48" s="156"/>
      <c r="P48" s="156"/>
      <c r="Q48" s="187"/>
      <c r="R48" s="156"/>
      <c r="S48" s="156"/>
      <c r="T48" s="160"/>
      <c r="U48" s="252"/>
    </row>
    <row r="49" spans="1:21" s="4" customFormat="1" ht="15.95" customHeight="1" x14ac:dyDescent="0.2">
      <c r="A49" s="210">
        <v>21</v>
      </c>
      <c r="B49" s="136" t="s">
        <v>91</v>
      </c>
      <c r="C49" s="5"/>
      <c r="D49" s="211">
        <v>2</v>
      </c>
      <c r="E49" s="6">
        <v>1</v>
      </c>
      <c r="F49" s="168" t="s">
        <v>1</v>
      </c>
      <c r="G49" s="207" t="s">
        <v>1</v>
      </c>
      <c r="H49" s="41">
        <v>1</v>
      </c>
      <c r="I49" s="41">
        <v>1</v>
      </c>
      <c r="J49" s="41">
        <v>1</v>
      </c>
      <c r="K49" s="6" t="s">
        <v>1</v>
      </c>
      <c r="L49" s="6" t="s">
        <v>1</v>
      </c>
      <c r="M49" s="6" t="s">
        <v>1</v>
      </c>
      <c r="N49" s="168" t="s">
        <v>1</v>
      </c>
      <c r="O49" s="168" t="s">
        <v>1</v>
      </c>
      <c r="P49" s="168" t="s">
        <v>1</v>
      </c>
      <c r="Q49" s="205" t="s">
        <v>1</v>
      </c>
      <c r="R49" s="205" t="s">
        <v>1</v>
      </c>
      <c r="S49" s="205" t="s">
        <v>1</v>
      </c>
      <c r="T49" s="160" t="s">
        <v>116</v>
      </c>
      <c r="U49" s="252"/>
    </row>
    <row r="50" spans="1:21" s="4" customFormat="1" ht="15.95" customHeight="1" x14ac:dyDescent="0.2">
      <c r="A50" s="210"/>
      <c r="B50" s="136"/>
      <c r="C50" s="5"/>
      <c r="D50" s="211"/>
      <c r="E50" s="6">
        <v>1</v>
      </c>
      <c r="F50" s="168" t="s">
        <v>1</v>
      </c>
      <c r="G50" s="206" t="s">
        <v>1</v>
      </c>
      <c r="H50" s="41">
        <v>1</v>
      </c>
      <c r="I50" s="41">
        <v>1</v>
      </c>
      <c r="J50" s="41">
        <v>1</v>
      </c>
      <c r="K50" s="41" t="s">
        <v>1</v>
      </c>
      <c r="L50" s="41" t="s">
        <v>1</v>
      </c>
      <c r="M50" s="41" t="s">
        <v>1</v>
      </c>
      <c r="N50" s="168" t="s">
        <v>1</v>
      </c>
      <c r="O50" s="168" t="s">
        <v>1</v>
      </c>
      <c r="P50" s="168" t="s">
        <v>1</v>
      </c>
      <c r="Q50" s="205" t="s">
        <v>1</v>
      </c>
      <c r="R50" s="205" t="s">
        <v>1</v>
      </c>
      <c r="S50" s="205" t="s">
        <v>1</v>
      </c>
      <c r="T50" s="160" t="s">
        <v>117</v>
      </c>
      <c r="U50" s="252"/>
    </row>
    <row r="51" spans="1:21" s="4" customFormat="1" ht="15.95" customHeight="1" x14ac:dyDescent="0.2">
      <c r="A51" s="210"/>
      <c r="B51" s="135" t="s">
        <v>21</v>
      </c>
      <c r="C51" s="5"/>
      <c r="D51" s="211"/>
      <c r="E51" s="6"/>
      <c r="F51" s="167"/>
      <c r="G51" s="167"/>
      <c r="H51" s="41"/>
      <c r="I51" s="41"/>
      <c r="J51" s="41"/>
      <c r="K51" s="6"/>
      <c r="L51" s="6"/>
      <c r="M51" s="6"/>
      <c r="N51" s="156"/>
      <c r="O51" s="156"/>
      <c r="P51" s="156"/>
      <c r="Q51" s="197"/>
      <c r="R51" s="197"/>
      <c r="S51" s="197"/>
      <c r="T51" s="6"/>
      <c r="U51" s="252"/>
    </row>
    <row r="52" spans="1:21" s="4" customFormat="1" ht="15.95" customHeight="1" x14ac:dyDescent="0.2">
      <c r="A52" s="210">
        <v>22</v>
      </c>
      <c r="B52" s="136" t="s">
        <v>92</v>
      </c>
      <c r="C52" s="5"/>
      <c r="D52" s="211">
        <v>2</v>
      </c>
      <c r="E52" s="6">
        <v>1</v>
      </c>
      <c r="F52" s="226">
        <v>0</v>
      </c>
      <c r="G52" s="206" t="s">
        <v>1</v>
      </c>
      <c r="H52" s="41">
        <v>2</v>
      </c>
      <c r="I52" s="41">
        <v>2</v>
      </c>
      <c r="J52" s="41">
        <v>2</v>
      </c>
      <c r="K52" s="6" t="s">
        <v>1</v>
      </c>
      <c r="L52" s="6" t="s">
        <v>1</v>
      </c>
      <c r="M52" s="6" t="s">
        <v>1</v>
      </c>
      <c r="N52" s="228" t="s">
        <v>1</v>
      </c>
      <c r="O52" s="206" t="s">
        <v>1</v>
      </c>
      <c r="P52" s="206" t="s">
        <v>1</v>
      </c>
      <c r="Q52" s="205" t="s">
        <v>1</v>
      </c>
      <c r="R52" s="205" t="s">
        <v>1</v>
      </c>
      <c r="S52" s="205" t="s">
        <v>1</v>
      </c>
      <c r="T52" s="160" t="s">
        <v>117</v>
      </c>
      <c r="U52" s="252"/>
    </row>
    <row r="53" spans="1:21" s="4" customFormat="1" ht="15.95" customHeight="1" x14ac:dyDescent="0.2">
      <c r="A53" s="6"/>
      <c r="B53" s="91" t="s">
        <v>133</v>
      </c>
      <c r="C53" s="44"/>
      <c r="D53" s="44"/>
      <c r="E53" s="6"/>
      <c r="F53" s="156"/>
      <c r="G53" s="156"/>
      <c r="H53" s="52"/>
      <c r="I53" s="52"/>
      <c r="J53" s="52"/>
      <c r="K53" s="6"/>
      <c r="L53" s="6"/>
      <c r="M53" s="6"/>
      <c r="N53" s="175"/>
      <c r="O53" s="175"/>
      <c r="P53" s="175"/>
      <c r="Q53" s="197"/>
      <c r="R53" s="197"/>
      <c r="S53" s="197"/>
      <c r="T53" s="6"/>
      <c r="U53" s="252"/>
    </row>
    <row r="54" spans="1:21" s="4" customFormat="1" ht="15.95" customHeight="1" x14ac:dyDescent="0.2">
      <c r="A54" s="6">
        <v>23</v>
      </c>
      <c r="B54" s="101" t="s">
        <v>53</v>
      </c>
      <c r="C54" s="80" t="s">
        <v>57</v>
      </c>
      <c r="D54" s="80">
        <v>1</v>
      </c>
      <c r="E54" s="6">
        <v>1</v>
      </c>
      <c r="F54" s="156">
        <v>389400</v>
      </c>
      <c r="G54" s="156">
        <v>42000</v>
      </c>
      <c r="H54" s="6">
        <v>1</v>
      </c>
      <c r="I54" s="6">
        <v>1</v>
      </c>
      <c r="J54" s="6">
        <v>1</v>
      </c>
      <c r="K54" s="41" t="s">
        <v>1</v>
      </c>
      <c r="L54" s="41" t="s">
        <v>1</v>
      </c>
      <c r="M54" s="41" t="s">
        <v>1</v>
      </c>
      <c r="N54" s="175">
        <v>13320</v>
      </c>
      <c r="O54" s="175">
        <v>13440</v>
      </c>
      <c r="P54" s="175">
        <v>13080</v>
      </c>
      <c r="Q54" s="197">
        <f>F54+G54+N54</f>
        <v>444720</v>
      </c>
      <c r="R54" s="197">
        <f>Q54+O54</f>
        <v>458160</v>
      </c>
      <c r="S54" s="197">
        <f>R54+P54</f>
        <v>471240</v>
      </c>
      <c r="T54" s="14"/>
      <c r="U54" s="252"/>
    </row>
    <row r="55" spans="1:21" s="4" customFormat="1" ht="15.95" customHeight="1" x14ac:dyDescent="0.2">
      <c r="A55" s="54">
        <v>24</v>
      </c>
      <c r="B55" s="101" t="s">
        <v>38</v>
      </c>
      <c r="C55" s="77" t="s">
        <v>59</v>
      </c>
      <c r="D55" s="77">
        <v>1</v>
      </c>
      <c r="E55" s="6">
        <v>1</v>
      </c>
      <c r="F55" s="201">
        <v>214560</v>
      </c>
      <c r="G55" s="208">
        <v>0</v>
      </c>
      <c r="H55" s="6">
        <v>1</v>
      </c>
      <c r="I55" s="6">
        <v>1</v>
      </c>
      <c r="J55" s="6">
        <v>1</v>
      </c>
      <c r="K55" s="41" t="s">
        <v>1</v>
      </c>
      <c r="L55" s="41" t="s">
        <v>1</v>
      </c>
      <c r="M55" s="41" t="s">
        <v>1</v>
      </c>
      <c r="N55" s="156">
        <v>7680</v>
      </c>
      <c r="O55" s="156">
        <v>7680</v>
      </c>
      <c r="P55" s="155">
        <v>7680</v>
      </c>
      <c r="Q55" s="197">
        <f t="shared" ref="Q55:Q66" si="5">F55+G55+N55</f>
        <v>222240</v>
      </c>
      <c r="R55" s="175">
        <f t="shared" ref="R55:S60" si="6">Q55+O55</f>
        <v>229920</v>
      </c>
      <c r="S55" s="197">
        <f t="shared" si="6"/>
        <v>237600</v>
      </c>
      <c r="T55" s="14"/>
      <c r="U55" s="252"/>
    </row>
    <row r="56" spans="1:21" s="4" customFormat="1" ht="15.95" customHeight="1" x14ac:dyDescent="0.2">
      <c r="A56" s="54">
        <v>25</v>
      </c>
      <c r="B56" s="101" t="s">
        <v>97</v>
      </c>
      <c r="C56" s="77" t="s">
        <v>59</v>
      </c>
      <c r="D56" s="77">
        <v>1</v>
      </c>
      <c r="E56" s="41">
        <v>1</v>
      </c>
      <c r="F56" s="156">
        <v>180720</v>
      </c>
      <c r="G56" s="208">
        <v>0</v>
      </c>
      <c r="H56" s="6">
        <v>1</v>
      </c>
      <c r="I56" s="6">
        <v>1</v>
      </c>
      <c r="J56" s="6">
        <v>1</v>
      </c>
      <c r="K56" s="41"/>
      <c r="L56" s="41"/>
      <c r="M56" s="41"/>
      <c r="N56" s="156">
        <v>9360</v>
      </c>
      <c r="O56" s="156">
        <v>9120</v>
      </c>
      <c r="P56" s="155">
        <v>8280</v>
      </c>
      <c r="Q56" s="197">
        <f t="shared" si="5"/>
        <v>190080</v>
      </c>
      <c r="R56" s="175">
        <f t="shared" si="6"/>
        <v>199200</v>
      </c>
      <c r="S56" s="197">
        <f t="shared" si="6"/>
        <v>207480</v>
      </c>
      <c r="T56" s="14"/>
      <c r="U56" s="252"/>
    </row>
    <row r="57" spans="1:21" s="4" customFormat="1" ht="15.95" customHeight="1" x14ac:dyDescent="0.2">
      <c r="A57" s="54">
        <v>26</v>
      </c>
      <c r="B57" s="101" t="s">
        <v>67</v>
      </c>
      <c r="C57" s="77" t="s">
        <v>59</v>
      </c>
      <c r="D57" s="77">
        <v>1</v>
      </c>
      <c r="E57" s="41">
        <v>1</v>
      </c>
      <c r="F57" s="201">
        <v>214560</v>
      </c>
      <c r="G57" s="208">
        <v>0</v>
      </c>
      <c r="H57" s="6">
        <v>1</v>
      </c>
      <c r="I57" s="6">
        <v>1</v>
      </c>
      <c r="J57" s="6">
        <v>1</v>
      </c>
      <c r="K57" s="41" t="s">
        <v>1</v>
      </c>
      <c r="L57" s="41" t="s">
        <v>1</v>
      </c>
      <c r="M57" s="41" t="s">
        <v>1</v>
      </c>
      <c r="N57" s="156">
        <v>7680</v>
      </c>
      <c r="O57" s="156">
        <v>7680</v>
      </c>
      <c r="P57" s="155">
        <v>7680</v>
      </c>
      <c r="Q57" s="197">
        <f t="shared" si="5"/>
        <v>222240</v>
      </c>
      <c r="R57" s="175">
        <f t="shared" si="6"/>
        <v>229920</v>
      </c>
      <c r="S57" s="197">
        <f t="shared" si="6"/>
        <v>237600</v>
      </c>
      <c r="T57" s="14"/>
      <c r="U57" s="252"/>
    </row>
    <row r="58" spans="1:21" s="4" customFormat="1" ht="15.95" customHeight="1" x14ac:dyDescent="0.2">
      <c r="A58" s="54">
        <v>27</v>
      </c>
      <c r="B58" s="101" t="s">
        <v>13</v>
      </c>
      <c r="C58" s="78" t="s">
        <v>63</v>
      </c>
      <c r="D58" s="78">
        <v>1</v>
      </c>
      <c r="E58" s="54" t="s">
        <v>1</v>
      </c>
      <c r="F58" s="149">
        <v>297900</v>
      </c>
      <c r="G58" s="208">
        <v>0</v>
      </c>
      <c r="H58" s="6">
        <v>1</v>
      </c>
      <c r="I58" s="6">
        <v>1</v>
      </c>
      <c r="J58" s="6">
        <v>1</v>
      </c>
      <c r="K58" s="41" t="s">
        <v>1</v>
      </c>
      <c r="L58" s="41" t="s">
        <v>1</v>
      </c>
      <c r="M58" s="41" t="s">
        <v>1</v>
      </c>
      <c r="N58" s="179">
        <v>9720</v>
      </c>
      <c r="O58" s="179">
        <v>9720</v>
      </c>
      <c r="P58" s="179">
        <v>9720</v>
      </c>
      <c r="Q58" s="197">
        <f t="shared" si="5"/>
        <v>307620</v>
      </c>
      <c r="R58" s="197">
        <f t="shared" si="6"/>
        <v>317340</v>
      </c>
      <c r="S58" s="197">
        <f t="shared" si="6"/>
        <v>327060</v>
      </c>
      <c r="T58" s="117"/>
      <c r="U58" s="252"/>
    </row>
    <row r="59" spans="1:21" s="4" customFormat="1" ht="15.95" customHeight="1" x14ac:dyDescent="0.2">
      <c r="A59" s="6">
        <v>28</v>
      </c>
      <c r="B59" s="93" t="s">
        <v>39</v>
      </c>
      <c r="C59" s="78" t="s">
        <v>63</v>
      </c>
      <c r="D59" s="78">
        <v>1</v>
      </c>
      <c r="E59" s="58" t="s">
        <v>1</v>
      </c>
      <c r="F59" s="149">
        <v>297900</v>
      </c>
      <c r="G59" s="208">
        <v>0</v>
      </c>
      <c r="H59" s="6">
        <v>1</v>
      </c>
      <c r="I59" s="6">
        <v>1</v>
      </c>
      <c r="J59" s="6">
        <v>1</v>
      </c>
      <c r="K59" s="41" t="s">
        <v>1</v>
      </c>
      <c r="L59" s="41" t="s">
        <v>1</v>
      </c>
      <c r="M59" s="41" t="s">
        <v>1</v>
      </c>
      <c r="N59" s="179">
        <v>9720</v>
      </c>
      <c r="O59" s="179">
        <v>9720</v>
      </c>
      <c r="P59" s="179">
        <v>9720</v>
      </c>
      <c r="Q59" s="197">
        <f t="shared" si="5"/>
        <v>307620</v>
      </c>
      <c r="R59" s="197">
        <f t="shared" si="6"/>
        <v>317340</v>
      </c>
      <c r="S59" s="197">
        <f t="shared" si="6"/>
        <v>327060</v>
      </c>
      <c r="T59" s="117"/>
      <c r="U59" s="252"/>
    </row>
    <row r="60" spans="1:21" s="4" customFormat="1" ht="15.95" customHeight="1" x14ac:dyDescent="0.2">
      <c r="A60" s="6">
        <v>29</v>
      </c>
      <c r="B60" s="46" t="s">
        <v>74</v>
      </c>
      <c r="C60" s="78" t="s">
        <v>62</v>
      </c>
      <c r="D60" s="78">
        <v>1</v>
      </c>
      <c r="E60" s="54">
        <v>1</v>
      </c>
      <c r="F60" s="149">
        <v>138120</v>
      </c>
      <c r="G60" s="208">
        <v>0</v>
      </c>
      <c r="H60" s="6">
        <v>1</v>
      </c>
      <c r="I60" s="6">
        <v>1</v>
      </c>
      <c r="J60" s="6">
        <v>1</v>
      </c>
      <c r="K60" s="41" t="s">
        <v>1</v>
      </c>
      <c r="L60" s="41" t="s">
        <v>1</v>
      </c>
      <c r="M60" s="41" t="s">
        <v>1</v>
      </c>
      <c r="N60" s="179">
        <v>8520</v>
      </c>
      <c r="O60" s="179">
        <v>9000</v>
      </c>
      <c r="P60" s="179">
        <v>9480</v>
      </c>
      <c r="Q60" s="197">
        <f t="shared" si="5"/>
        <v>146640</v>
      </c>
      <c r="R60" s="197">
        <f t="shared" si="6"/>
        <v>155640</v>
      </c>
      <c r="S60" s="197">
        <f t="shared" si="6"/>
        <v>165120</v>
      </c>
      <c r="T60" s="6"/>
      <c r="U60" s="252"/>
    </row>
    <row r="61" spans="1:21" s="4" customFormat="1" ht="15.95" customHeight="1" x14ac:dyDescent="0.2">
      <c r="A61" s="6"/>
      <c r="B61" s="72" t="s">
        <v>20</v>
      </c>
      <c r="C61" s="78"/>
      <c r="D61" s="78"/>
      <c r="E61" s="54"/>
      <c r="F61" s="149"/>
      <c r="G61" s="209"/>
      <c r="H61" s="6"/>
      <c r="I61" s="6"/>
      <c r="J61" s="6"/>
      <c r="K61" s="41"/>
      <c r="L61" s="41"/>
      <c r="M61" s="41"/>
      <c r="N61" s="179"/>
      <c r="O61" s="179"/>
      <c r="P61" s="179"/>
      <c r="Q61" s="197"/>
      <c r="R61" s="197"/>
      <c r="S61" s="197"/>
      <c r="T61" s="6"/>
      <c r="U61" s="252"/>
    </row>
    <row r="62" spans="1:21" s="4" customFormat="1" ht="15.95" customHeight="1" x14ac:dyDescent="0.2">
      <c r="A62" s="6">
        <v>30</v>
      </c>
      <c r="B62" s="154" t="s">
        <v>110</v>
      </c>
      <c r="C62" s="79"/>
      <c r="D62" s="151">
        <v>1</v>
      </c>
      <c r="E62" s="54">
        <v>1</v>
      </c>
      <c r="F62" s="156">
        <v>138000</v>
      </c>
      <c r="G62" s="208">
        <v>0</v>
      </c>
      <c r="H62" s="41">
        <v>1</v>
      </c>
      <c r="I62" s="41">
        <v>1</v>
      </c>
      <c r="J62" s="41">
        <v>1</v>
      </c>
      <c r="K62" s="41" t="s">
        <v>1</v>
      </c>
      <c r="L62" s="41" t="s">
        <v>1</v>
      </c>
      <c r="M62" s="41" t="s">
        <v>1</v>
      </c>
      <c r="N62" s="168">
        <v>5520</v>
      </c>
      <c r="O62" s="168">
        <v>5760</v>
      </c>
      <c r="P62" s="180">
        <v>6000</v>
      </c>
      <c r="Q62" s="197">
        <f t="shared" si="5"/>
        <v>143520</v>
      </c>
      <c r="R62" s="197">
        <f t="shared" ref="R62:S64" si="7">Q62+O62</f>
        <v>149280</v>
      </c>
      <c r="S62" s="197">
        <f t="shared" si="7"/>
        <v>155280</v>
      </c>
      <c r="T62" s="6"/>
      <c r="U62" s="252"/>
    </row>
    <row r="63" spans="1:21" s="4" customFormat="1" ht="15.95" customHeight="1" x14ac:dyDescent="0.2">
      <c r="A63" s="6">
        <v>31</v>
      </c>
      <c r="B63" s="46" t="s">
        <v>111</v>
      </c>
      <c r="C63" s="80"/>
      <c r="D63" s="80">
        <v>1</v>
      </c>
      <c r="E63" s="6">
        <v>1</v>
      </c>
      <c r="F63" s="156">
        <v>178800</v>
      </c>
      <c r="G63" s="208">
        <v>0</v>
      </c>
      <c r="H63" s="6">
        <v>1</v>
      </c>
      <c r="I63" s="6">
        <v>1</v>
      </c>
      <c r="J63" s="6">
        <v>1</v>
      </c>
      <c r="K63" s="41" t="s">
        <v>1</v>
      </c>
      <c r="L63" s="41" t="s">
        <v>1</v>
      </c>
      <c r="M63" s="41" t="s">
        <v>1</v>
      </c>
      <c r="N63" s="156">
        <v>7200</v>
      </c>
      <c r="O63" s="156">
        <v>7440</v>
      </c>
      <c r="P63" s="156">
        <v>7800</v>
      </c>
      <c r="Q63" s="197">
        <f t="shared" si="5"/>
        <v>186000</v>
      </c>
      <c r="R63" s="156">
        <f t="shared" si="7"/>
        <v>193440</v>
      </c>
      <c r="S63" s="156">
        <f t="shared" si="7"/>
        <v>201240</v>
      </c>
      <c r="T63" s="6"/>
      <c r="U63" s="252"/>
    </row>
    <row r="64" spans="1:21" s="4" customFormat="1" ht="15.95" customHeight="1" x14ac:dyDescent="0.2">
      <c r="A64" s="6">
        <v>32</v>
      </c>
      <c r="B64" s="46" t="s">
        <v>112</v>
      </c>
      <c r="C64" s="80"/>
      <c r="D64" s="80">
        <v>1</v>
      </c>
      <c r="E64" s="6">
        <v>1</v>
      </c>
      <c r="F64" s="156">
        <v>173160</v>
      </c>
      <c r="G64" s="208">
        <v>0</v>
      </c>
      <c r="H64" s="6">
        <v>1</v>
      </c>
      <c r="I64" s="6">
        <v>1</v>
      </c>
      <c r="J64" s="6">
        <v>1</v>
      </c>
      <c r="K64" s="41" t="s">
        <v>1</v>
      </c>
      <c r="L64" s="41" t="s">
        <v>1</v>
      </c>
      <c r="M64" s="41" t="s">
        <v>1</v>
      </c>
      <c r="N64" s="156">
        <v>6960</v>
      </c>
      <c r="O64" s="156">
        <v>7320</v>
      </c>
      <c r="P64" s="156">
        <v>7560</v>
      </c>
      <c r="Q64" s="197">
        <f t="shared" si="5"/>
        <v>180120</v>
      </c>
      <c r="R64" s="156">
        <f t="shared" si="7"/>
        <v>187440</v>
      </c>
      <c r="S64" s="156">
        <f t="shared" si="7"/>
        <v>195000</v>
      </c>
      <c r="T64" s="6"/>
      <c r="U64" s="252"/>
    </row>
    <row r="65" spans="1:21" s="4" customFormat="1" ht="15.95" customHeight="1" x14ac:dyDescent="0.2">
      <c r="A65" s="6"/>
      <c r="B65" s="72" t="s">
        <v>21</v>
      </c>
      <c r="C65" s="79"/>
      <c r="D65" s="79"/>
      <c r="E65" s="54"/>
      <c r="F65" s="149"/>
      <c r="G65" s="209"/>
      <c r="H65" s="41"/>
      <c r="I65" s="41"/>
      <c r="J65" s="41"/>
      <c r="K65" s="58"/>
      <c r="L65" s="58"/>
      <c r="M65" s="41"/>
      <c r="N65" s="180"/>
      <c r="O65" s="180"/>
      <c r="P65" s="180"/>
      <c r="Q65" s="197"/>
      <c r="R65" s="197"/>
      <c r="S65" s="197"/>
      <c r="T65" s="6"/>
      <c r="U65" s="252"/>
    </row>
    <row r="66" spans="1:21" s="4" customFormat="1" ht="15.95" customHeight="1" x14ac:dyDescent="0.2">
      <c r="A66" s="6">
        <v>33</v>
      </c>
      <c r="B66" s="4" t="s">
        <v>17</v>
      </c>
      <c r="C66" s="78"/>
      <c r="D66" s="78">
        <v>2</v>
      </c>
      <c r="E66" s="54">
        <v>2</v>
      </c>
      <c r="F66" s="149">
        <v>216000</v>
      </c>
      <c r="G66" s="209">
        <v>0</v>
      </c>
      <c r="H66" s="6">
        <v>2</v>
      </c>
      <c r="I66" s="6">
        <v>2</v>
      </c>
      <c r="J66" s="6">
        <v>2</v>
      </c>
      <c r="K66" s="41" t="s">
        <v>1</v>
      </c>
      <c r="L66" s="41" t="s">
        <v>1</v>
      </c>
      <c r="M66" s="41" t="s">
        <v>1</v>
      </c>
      <c r="N66" s="209">
        <v>0</v>
      </c>
      <c r="O66" s="209">
        <v>0</v>
      </c>
      <c r="P66" s="209">
        <v>0</v>
      </c>
      <c r="Q66" s="197">
        <f t="shared" si="5"/>
        <v>216000</v>
      </c>
      <c r="R66" s="197">
        <f t="shared" ref="R66:S66" si="8">Q66+O66</f>
        <v>216000</v>
      </c>
      <c r="S66" s="197">
        <f t="shared" si="8"/>
        <v>216000</v>
      </c>
      <c r="T66" s="6"/>
      <c r="U66" s="252"/>
    </row>
    <row r="67" spans="1:21" s="4" customFormat="1" ht="15.95" customHeight="1" x14ac:dyDescent="0.2">
      <c r="A67" s="17"/>
      <c r="B67" s="131"/>
      <c r="C67" s="132"/>
      <c r="D67" s="132"/>
      <c r="E67" s="18"/>
      <c r="F67" s="164"/>
      <c r="G67" s="164"/>
      <c r="H67" s="17"/>
      <c r="I67" s="17"/>
      <c r="J67" s="17"/>
      <c r="K67" s="18"/>
      <c r="L67" s="18"/>
      <c r="M67" s="18"/>
      <c r="N67" s="181"/>
      <c r="O67" s="181"/>
      <c r="P67" s="190"/>
      <c r="Q67" s="198"/>
      <c r="R67" s="198"/>
      <c r="S67" s="198"/>
      <c r="T67" s="28"/>
      <c r="U67" s="252"/>
    </row>
    <row r="68" spans="1:21" s="4" customFormat="1" ht="15.95" customHeight="1" x14ac:dyDescent="0.2">
      <c r="A68" s="212"/>
      <c r="B68" s="122"/>
      <c r="C68" s="123"/>
      <c r="D68" s="123"/>
      <c r="E68" s="124"/>
      <c r="F68" s="169"/>
      <c r="G68" s="169"/>
      <c r="H68" s="212"/>
      <c r="I68" s="212"/>
      <c r="J68" s="212"/>
      <c r="K68" s="124"/>
      <c r="L68" s="124"/>
      <c r="M68" s="124"/>
      <c r="N68" s="182"/>
      <c r="O68" s="182"/>
      <c r="P68" s="191"/>
      <c r="Q68" s="191"/>
      <c r="R68" s="191"/>
      <c r="S68" s="191"/>
      <c r="T68" s="130"/>
      <c r="U68" s="252"/>
    </row>
    <row r="69" spans="1:21" s="4" customFormat="1" ht="15.95" customHeight="1" x14ac:dyDescent="0.2">
      <c r="A69" s="255">
        <v>62</v>
      </c>
      <c r="B69" s="255"/>
      <c r="C69" s="255"/>
      <c r="D69" s="255"/>
      <c r="E69" s="255"/>
      <c r="F69" s="255"/>
      <c r="G69" s="255"/>
      <c r="H69" s="255"/>
      <c r="I69" s="255"/>
      <c r="J69" s="255"/>
      <c r="K69" s="255"/>
      <c r="L69" s="255"/>
      <c r="M69" s="255"/>
      <c r="N69" s="255"/>
      <c r="O69" s="255"/>
      <c r="P69" s="255"/>
      <c r="Q69" s="255"/>
      <c r="R69" s="255"/>
      <c r="S69" s="255"/>
      <c r="T69" s="255"/>
      <c r="U69" s="252"/>
    </row>
    <row r="70" spans="1:21" s="4" customFormat="1" ht="15.95" customHeight="1" x14ac:dyDescent="0.2">
      <c r="A70" s="255"/>
      <c r="B70" s="255"/>
      <c r="C70" s="255"/>
      <c r="D70" s="255"/>
      <c r="E70" s="255"/>
      <c r="F70" s="255"/>
      <c r="G70" s="255"/>
      <c r="H70" s="255"/>
      <c r="I70" s="255"/>
      <c r="J70" s="255"/>
      <c r="K70" s="255"/>
      <c r="L70" s="255"/>
      <c r="M70" s="255"/>
      <c r="N70" s="255"/>
      <c r="O70" s="255"/>
      <c r="P70" s="255"/>
      <c r="Q70" s="255"/>
      <c r="R70" s="255"/>
      <c r="S70" s="255"/>
      <c r="T70" s="255"/>
      <c r="U70" s="252"/>
    </row>
    <row r="71" spans="1:21" s="4" customFormat="1" ht="15.95" customHeight="1" x14ac:dyDescent="0.2">
      <c r="A71" s="212"/>
      <c r="B71" s="122"/>
      <c r="C71" s="123"/>
      <c r="D71" s="123"/>
      <c r="E71" s="124"/>
      <c r="F71" s="169"/>
      <c r="G71" s="169"/>
      <c r="H71" s="212"/>
      <c r="I71" s="212"/>
      <c r="J71" s="212"/>
      <c r="K71" s="124"/>
      <c r="L71" s="124"/>
      <c r="M71" s="124"/>
      <c r="N71" s="182"/>
      <c r="O71" s="182"/>
      <c r="P71" s="191"/>
      <c r="Q71" s="191"/>
      <c r="R71" s="191"/>
      <c r="S71" s="191"/>
      <c r="T71" s="130"/>
      <c r="U71" s="217"/>
    </row>
    <row r="72" spans="1:21" s="4" customFormat="1" ht="15.95" customHeight="1" x14ac:dyDescent="0.2">
      <c r="A72" s="212"/>
      <c r="B72" s="122"/>
      <c r="C72" s="123"/>
      <c r="D72" s="123"/>
      <c r="E72" s="124"/>
      <c r="F72" s="169"/>
      <c r="G72" s="169"/>
      <c r="H72" s="212"/>
      <c r="I72" s="212"/>
      <c r="J72" s="212"/>
      <c r="K72" s="124"/>
      <c r="L72" s="124"/>
      <c r="M72" s="124"/>
      <c r="N72" s="182"/>
      <c r="O72" s="182"/>
      <c r="P72" s="191"/>
      <c r="Q72" s="191"/>
      <c r="R72" s="191"/>
      <c r="S72" s="191"/>
      <c r="T72" s="130"/>
      <c r="U72" s="217"/>
    </row>
    <row r="73" spans="1:21" ht="15.95" customHeight="1" x14ac:dyDescent="0.2">
      <c r="U73" s="217"/>
    </row>
    <row r="74" spans="1:21" ht="15.95" customHeight="1" x14ac:dyDescent="0.2">
      <c r="A74" s="237" t="s">
        <v>23</v>
      </c>
      <c r="B74" s="237" t="s">
        <v>24</v>
      </c>
      <c r="C74" s="2" t="s">
        <v>4</v>
      </c>
      <c r="D74" s="2" t="s">
        <v>25</v>
      </c>
      <c r="E74" s="240" t="s">
        <v>26</v>
      </c>
      <c r="F74" s="242"/>
      <c r="G74" s="241"/>
      <c r="H74" s="240" t="s">
        <v>28</v>
      </c>
      <c r="I74" s="242"/>
      <c r="J74" s="241"/>
      <c r="K74" s="240" t="s">
        <v>29</v>
      </c>
      <c r="L74" s="242"/>
      <c r="M74" s="241"/>
      <c r="N74" s="240" t="s">
        <v>98</v>
      </c>
      <c r="O74" s="242"/>
      <c r="P74" s="241"/>
      <c r="Q74" s="242" t="s">
        <v>95</v>
      </c>
      <c r="R74" s="242"/>
      <c r="S74" s="241"/>
      <c r="T74" s="3" t="s">
        <v>30</v>
      </c>
      <c r="U74" s="252"/>
    </row>
    <row r="75" spans="1:21" ht="15.95" customHeight="1" x14ac:dyDescent="0.2">
      <c r="A75" s="238"/>
      <c r="B75" s="238"/>
      <c r="C75" s="5" t="s">
        <v>5</v>
      </c>
      <c r="D75" s="5" t="s">
        <v>27</v>
      </c>
      <c r="E75" s="243" t="s">
        <v>31</v>
      </c>
      <c r="F75" s="245"/>
      <c r="G75" s="244"/>
      <c r="H75" s="243" t="s">
        <v>32</v>
      </c>
      <c r="I75" s="245"/>
      <c r="J75" s="244"/>
      <c r="K75" s="243" t="s">
        <v>0</v>
      </c>
      <c r="L75" s="245"/>
      <c r="M75" s="244"/>
      <c r="N75" s="173"/>
      <c r="O75" s="169"/>
      <c r="P75" s="187"/>
      <c r="Q75" s="169"/>
      <c r="R75" s="169"/>
      <c r="S75" s="187"/>
      <c r="T75" s="6" t="s">
        <v>33</v>
      </c>
      <c r="U75" s="252"/>
    </row>
    <row r="76" spans="1:21" ht="15.95" customHeight="1" x14ac:dyDescent="0.2">
      <c r="A76" s="238"/>
      <c r="B76" s="238"/>
      <c r="C76" s="10"/>
      <c r="D76" s="210"/>
      <c r="E76" s="247"/>
      <c r="F76" s="248"/>
      <c r="G76" s="249"/>
      <c r="H76" s="247" t="s">
        <v>19</v>
      </c>
      <c r="I76" s="248"/>
      <c r="J76" s="249"/>
      <c r="K76" s="213"/>
      <c r="L76" s="214"/>
      <c r="M76" s="215"/>
      <c r="N76" s="174"/>
      <c r="O76" s="184"/>
      <c r="P76" s="188"/>
      <c r="Q76" s="184"/>
      <c r="R76" s="184"/>
      <c r="S76" s="188"/>
      <c r="T76" s="6"/>
      <c r="U76" s="252"/>
    </row>
    <row r="77" spans="1:21" ht="15.95" customHeight="1" x14ac:dyDescent="0.2">
      <c r="A77" s="238"/>
      <c r="B77" s="238"/>
      <c r="C77" s="4"/>
      <c r="D77" s="14"/>
      <c r="E77" s="3" t="s">
        <v>34</v>
      </c>
      <c r="F77" s="156" t="s">
        <v>9</v>
      </c>
      <c r="G77" s="156" t="s">
        <v>93</v>
      </c>
      <c r="H77" s="3">
        <v>2564</v>
      </c>
      <c r="I77" s="3">
        <v>2565</v>
      </c>
      <c r="J77" s="3">
        <v>2566</v>
      </c>
      <c r="K77" s="3">
        <v>2564</v>
      </c>
      <c r="L77" s="3">
        <v>2565</v>
      </c>
      <c r="M77" s="3">
        <v>2566</v>
      </c>
      <c r="N77" s="163">
        <v>2564</v>
      </c>
      <c r="O77" s="163">
        <v>2565</v>
      </c>
      <c r="P77" s="163">
        <v>2566</v>
      </c>
      <c r="Q77" s="196">
        <v>2564</v>
      </c>
      <c r="R77" s="163">
        <v>2565</v>
      </c>
      <c r="S77" s="163">
        <v>2566</v>
      </c>
      <c r="T77" s="6"/>
      <c r="U77" s="252"/>
    </row>
    <row r="78" spans="1:21" ht="15.95" customHeight="1" x14ac:dyDescent="0.2">
      <c r="A78" s="239"/>
      <c r="B78" s="239"/>
      <c r="C78" s="16"/>
      <c r="D78" s="16"/>
      <c r="E78" s="17" t="s">
        <v>35</v>
      </c>
      <c r="F78" s="162" t="s">
        <v>36</v>
      </c>
      <c r="G78" s="162" t="s">
        <v>96</v>
      </c>
      <c r="H78" s="18"/>
      <c r="I78" s="18"/>
      <c r="J78" s="18"/>
      <c r="K78" s="17"/>
      <c r="L78" s="17"/>
      <c r="M78" s="17"/>
      <c r="N78" s="164"/>
      <c r="O78" s="164"/>
      <c r="P78" s="164"/>
      <c r="Q78" s="188"/>
      <c r="R78" s="164"/>
      <c r="S78" s="164"/>
      <c r="T78" s="17"/>
      <c r="U78" s="252"/>
    </row>
    <row r="79" spans="1:21" ht="15.95" customHeight="1" x14ac:dyDescent="0.2">
      <c r="A79" s="6"/>
      <c r="B79" s="94" t="s">
        <v>134</v>
      </c>
      <c r="C79" s="78"/>
      <c r="D79" s="78"/>
      <c r="E79" s="54"/>
      <c r="F79" s="149"/>
      <c r="G79" s="149"/>
      <c r="H79" s="60"/>
      <c r="I79" s="60"/>
      <c r="J79" s="60"/>
      <c r="K79" s="54"/>
      <c r="L79" s="54"/>
      <c r="M79" s="54"/>
      <c r="N79" s="179"/>
      <c r="O79" s="149"/>
      <c r="P79" s="149"/>
      <c r="Q79" s="197"/>
      <c r="R79" s="197"/>
      <c r="S79" s="197"/>
      <c r="T79" s="6"/>
      <c r="U79" s="252"/>
    </row>
    <row r="80" spans="1:21" ht="15.95" customHeight="1" x14ac:dyDescent="0.2">
      <c r="A80" s="6">
        <v>34</v>
      </c>
      <c r="B80" s="46" t="s">
        <v>54</v>
      </c>
      <c r="C80" s="77" t="s">
        <v>57</v>
      </c>
      <c r="D80" s="77">
        <v>1</v>
      </c>
      <c r="E80" s="41" t="s">
        <v>1</v>
      </c>
      <c r="F80" s="156">
        <v>393600</v>
      </c>
      <c r="G80" s="156">
        <v>42000</v>
      </c>
      <c r="H80" s="6">
        <v>1</v>
      </c>
      <c r="I80" s="6">
        <v>1</v>
      </c>
      <c r="J80" s="6">
        <v>1</v>
      </c>
      <c r="K80" s="41" t="s">
        <v>1</v>
      </c>
      <c r="L80" s="41" t="s">
        <v>1</v>
      </c>
      <c r="M80" s="41" t="s">
        <v>1</v>
      </c>
      <c r="N80" s="155">
        <v>13620</v>
      </c>
      <c r="O80" s="155">
        <v>13620</v>
      </c>
      <c r="P80" s="155">
        <v>13620</v>
      </c>
      <c r="Q80" s="197">
        <f>F80+G80+N80</f>
        <v>449220</v>
      </c>
      <c r="R80" s="197">
        <f t="shared" ref="R80:S83" si="9">Q80+O80</f>
        <v>462840</v>
      </c>
      <c r="S80" s="197">
        <f t="shared" si="9"/>
        <v>476460</v>
      </c>
      <c r="T80" s="6"/>
      <c r="U80" s="252"/>
    </row>
    <row r="81" spans="1:21" ht="15.95" customHeight="1" x14ac:dyDescent="0.2">
      <c r="A81" s="6">
        <v>35</v>
      </c>
      <c r="B81" s="46" t="s">
        <v>37</v>
      </c>
      <c r="C81" s="77" t="s">
        <v>64</v>
      </c>
      <c r="D81" s="77">
        <v>1</v>
      </c>
      <c r="E81" s="6">
        <v>1</v>
      </c>
      <c r="F81" s="156">
        <v>216720</v>
      </c>
      <c r="G81" s="208">
        <v>0</v>
      </c>
      <c r="H81" s="6">
        <v>1</v>
      </c>
      <c r="I81" s="6">
        <v>1</v>
      </c>
      <c r="J81" s="6">
        <v>1</v>
      </c>
      <c r="K81" s="41" t="s">
        <v>1</v>
      </c>
      <c r="L81" s="41" t="s">
        <v>1</v>
      </c>
      <c r="M81" s="41" t="s">
        <v>1</v>
      </c>
      <c r="N81" s="155">
        <v>9000</v>
      </c>
      <c r="O81" s="155">
        <v>9240</v>
      </c>
      <c r="P81" s="155">
        <v>9360</v>
      </c>
      <c r="Q81" s="197">
        <f t="shared" ref="Q81:Q94" si="10">F81+G81+N81</f>
        <v>225720</v>
      </c>
      <c r="R81" s="197">
        <f t="shared" si="9"/>
        <v>234960</v>
      </c>
      <c r="S81" s="197">
        <f t="shared" si="9"/>
        <v>244320</v>
      </c>
      <c r="T81" s="6"/>
      <c r="U81" s="252"/>
    </row>
    <row r="82" spans="1:21" ht="15.95" customHeight="1" x14ac:dyDescent="0.2">
      <c r="A82" s="6">
        <v>36</v>
      </c>
      <c r="B82" s="46" t="s">
        <v>12</v>
      </c>
      <c r="C82" s="78" t="s">
        <v>63</v>
      </c>
      <c r="D82" s="78">
        <v>1</v>
      </c>
      <c r="E82" s="54" t="s">
        <v>1</v>
      </c>
      <c r="F82" s="149">
        <v>297900</v>
      </c>
      <c r="G82" s="208">
        <v>0</v>
      </c>
      <c r="H82" s="6">
        <v>1</v>
      </c>
      <c r="I82" s="6">
        <v>1</v>
      </c>
      <c r="J82" s="6">
        <v>1</v>
      </c>
      <c r="K82" s="41" t="s">
        <v>1</v>
      </c>
      <c r="L82" s="41" t="s">
        <v>1</v>
      </c>
      <c r="M82" s="41" t="s">
        <v>1</v>
      </c>
      <c r="N82" s="179">
        <v>9720</v>
      </c>
      <c r="O82" s="179">
        <v>9720</v>
      </c>
      <c r="P82" s="179">
        <v>9720</v>
      </c>
      <c r="Q82" s="197">
        <f t="shared" si="10"/>
        <v>307620</v>
      </c>
      <c r="R82" s="197">
        <f t="shared" si="9"/>
        <v>317340</v>
      </c>
      <c r="S82" s="197">
        <f t="shared" si="9"/>
        <v>327060</v>
      </c>
      <c r="T82" s="6"/>
      <c r="U82" s="252"/>
    </row>
    <row r="83" spans="1:21" ht="15.95" customHeight="1" x14ac:dyDescent="0.2">
      <c r="A83" s="6">
        <v>37</v>
      </c>
      <c r="B83" s="46" t="s">
        <v>83</v>
      </c>
      <c r="C83" s="81" t="s">
        <v>62</v>
      </c>
      <c r="D83" s="150">
        <v>1</v>
      </c>
      <c r="E83" s="41">
        <v>1</v>
      </c>
      <c r="F83" s="156">
        <v>178200</v>
      </c>
      <c r="G83" s="208">
        <v>0</v>
      </c>
      <c r="H83" s="6">
        <v>1</v>
      </c>
      <c r="I83" s="6">
        <v>1</v>
      </c>
      <c r="J83" s="6">
        <v>1</v>
      </c>
      <c r="K83" s="41" t="s">
        <v>1</v>
      </c>
      <c r="L83" s="41" t="s">
        <v>1</v>
      </c>
      <c r="M83" s="41" t="s">
        <v>68</v>
      </c>
      <c r="N83" s="168">
        <v>7080</v>
      </c>
      <c r="O83" s="168">
        <v>7080</v>
      </c>
      <c r="P83" s="175">
        <v>7440</v>
      </c>
      <c r="Q83" s="197">
        <f t="shared" si="10"/>
        <v>185280</v>
      </c>
      <c r="R83" s="197">
        <f t="shared" si="9"/>
        <v>192360</v>
      </c>
      <c r="S83" s="197">
        <f t="shared" si="9"/>
        <v>199800</v>
      </c>
      <c r="T83" s="6"/>
      <c r="U83" s="252"/>
    </row>
    <row r="84" spans="1:21" ht="15.95" customHeight="1" x14ac:dyDescent="0.2">
      <c r="A84" s="6"/>
      <c r="B84" s="72" t="s">
        <v>7</v>
      </c>
      <c r="C84" s="81"/>
      <c r="D84" s="150"/>
      <c r="E84" s="41"/>
      <c r="F84" s="156"/>
      <c r="G84" s="208"/>
      <c r="H84" s="6"/>
      <c r="I84" s="6"/>
      <c r="J84" s="6"/>
      <c r="K84" s="41"/>
      <c r="L84" s="41"/>
      <c r="M84" s="41"/>
      <c r="N84" s="168"/>
      <c r="O84" s="168"/>
      <c r="P84" s="175"/>
      <c r="Q84" s="197"/>
      <c r="R84" s="197"/>
      <c r="S84" s="197"/>
      <c r="T84" s="6"/>
      <c r="U84" s="252"/>
    </row>
    <row r="85" spans="1:21" ht="15.95" customHeight="1" x14ac:dyDescent="0.2">
      <c r="A85" s="6">
        <v>38</v>
      </c>
      <c r="B85" s="46" t="s">
        <v>10</v>
      </c>
      <c r="C85" s="81"/>
      <c r="D85" s="150">
        <v>1</v>
      </c>
      <c r="E85" s="41">
        <v>1</v>
      </c>
      <c r="F85" s="156">
        <v>0</v>
      </c>
      <c r="G85" s="208">
        <v>0</v>
      </c>
      <c r="H85" s="6">
        <v>1</v>
      </c>
      <c r="I85" s="6">
        <v>1</v>
      </c>
      <c r="J85" s="6">
        <v>1</v>
      </c>
      <c r="K85" s="41" t="s">
        <v>1</v>
      </c>
      <c r="L85" s="41" t="s">
        <v>1</v>
      </c>
      <c r="M85" s="41" t="s">
        <v>68</v>
      </c>
      <c r="N85" s="168">
        <v>0</v>
      </c>
      <c r="O85" s="168">
        <v>0</v>
      </c>
      <c r="P85" s="175">
        <v>0</v>
      </c>
      <c r="Q85" s="197">
        <f t="shared" si="10"/>
        <v>0</v>
      </c>
      <c r="R85" s="197">
        <f t="shared" ref="R85:S85" si="11">Q85+O85</f>
        <v>0</v>
      </c>
      <c r="S85" s="197">
        <f t="shared" si="11"/>
        <v>0</v>
      </c>
      <c r="T85" s="227" t="s">
        <v>130</v>
      </c>
      <c r="U85" s="252"/>
    </row>
    <row r="86" spans="1:21" ht="15.95" customHeight="1" x14ac:dyDescent="0.2">
      <c r="A86" s="6"/>
      <c r="B86" s="72" t="s">
        <v>20</v>
      </c>
      <c r="C86" s="81"/>
      <c r="D86" s="150"/>
      <c r="E86" s="41"/>
      <c r="F86" s="156"/>
      <c r="G86" s="208"/>
      <c r="H86" s="6"/>
      <c r="I86" s="6"/>
      <c r="J86" s="6"/>
      <c r="K86" s="41"/>
      <c r="L86" s="41"/>
      <c r="M86" s="41"/>
      <c r="N86" s="168"/>
      <c r="O86" s="168"/>
      <c r="P86" s="175"/>
      <c r="Q86" s="197"/>
      <c r="R86" s="197"/>
      <c r="S86" s="197"/>
      <c r="T86" s="14"/>
      <c r="U86" s="252"/>
    </row>
    <row r="87" spans="1:21" ht="15.95" customHeight="1" x14ac:dyDescent="0.2">
      <c r="A87" s="6">
        <v>39</v>
      </c>
      <c r="B87" s="46" t="s">
        <v>113</v>
      </c>
      <c r="C87" s="81"/>
      <c r="D87" s="150">
        <v>1</v>
      </c>
      <c r="E87" s="6">
        <v>1</v>
      </c>
      <c r="F87" s="156">
        <v>156600</v>
      </c>
      <c r="G87" s="208">
        <v>0</v>
      </c>
      <c r="H87" s="6">
        <v>1</v>
      </c>
      <c r="I87" s="6">
        <v>1</v>
      </c>
      <c r="J87" s="6">
        <v>1</v>
      </c>
      <c r="K87" s="41" t="s">
        <v>1</v>
      </c>
      <c r="L87" s="41" t="s">
        <v>1</v>
      </c>
      <c r="M87" s="41" t="s">
        <v>1</v>
      </c>
      <c r="N87" s="156">
        <v>6360</v>
      </c>
      <c r="O87" s="156">
        <v>6600</v>
      </c>
      <c r="P87" s="156">
        <v>6840</v>
      </c>
      <c r="Q87" s="197">
        <f t="shared" si="10"/>
        <v>162960</v>
      </c>
      <c r="R87" s="156">
        <f t="shared" ref="R87:S89" si="12">Q87+O87</f>
        <v>169560</v>
      </c>
      <c r="S87" s="156">
        <f t="shared" si="12"/>
        <v>176400</v>
      </c>
      <c r="T87" s="14"/>
      <c r="U87" s="252"/>
    </row>
    <row r="88" spans="1:21" ht="15.95" customHeight="1" x14ac:dyDescent="0.2">
      <c r="A88" s="6">
        <v>40</v>
      </c>
      <c r="B88" s="46" t="s">
        <v>114</v>
      </c>
      <c r="C88" s="81"/>
      <c r="D88" s="150">
        <v>1</v>
      </c>
      <c r="E88" s="6">
        <v>1</v>
      </c>
      <c r="F88" s="156">
        <v>154440</v>
      </c>
      <c r="G88" s="208">
        <v>0</v>
      </c>
      <c r="H88" s="6">
        <v>1</v>
      </c>
      <c r="I88" s="6">
        <v>1</v>
      </c>
      <c r="J88" s="6">
        <v>1</v>
      </c>
      <c r="K88" s="41" t="s">
        <v>1</v>
      </c>
      <c r="L88" s="41" t="s">
        <v>1</v>
      </c>
      <c r="M88" s="41" t="s">
        <v>1</v>
      </c>
      <c r="N88" s="156">
        <v>6240</v>
      </c>
      <c r="O88" s="156">
        <v>6480</v>
      </c>
      <c r="P88" s="156">
        <v>6720</v>
      </c>
      <c r="Q88" s="197">
        <f t="shared" si="10"/>
        <v>160680</v>
      </c>
      <c r="R88" s="156">
        <f t="shared" si="12"/>
        <v>167160</v>
      </c>
      <c r="S88" s="156">
        <f t="shared" si="12"/>
        <v>173880</v>
      </c>
      <c r="T88" s="14"/>
      <c r="U88" s="252"/>
    </row>
    <row r="89" spans="1:21" ht="15.95" customHeight="1" x14ac:dyDescent="0.2">
      <c r="A89" s="6">
        <v>41</v>
      </c>
      <c r="B89" s="46" t="s">
        <v>115</v>
      </c>
      <c r="C89" s="81"/>
      <c r="D89" s="150">
        <v>1</v>
      </c>
      <c r="E89" s="54">
        <v>1</v>
      </c>
      <c r="F89" s="156">
        <v>156240</v>
      </c>
      <c r="G89" s="208">
        <v>0</v>
      </c>
      <c r="H89" s="41">
        <v>1</v>
      </c>
      <c r="I89" s="41">
        <v>1</v>
      </c>
      <c r="J89" s="41">
        <v>1</v>
      </c>
      <c r="K89" s="41" t="s">
        <v>1</v>
      </c>
      <c r="L89" s="41" t="s">
        <v>1</v>
      </c>
      <c r="M89" s="41" t="s">
        <v>1</v>
      </c>
      <c r="N89" s="168">
        <v>6360</v>
      </c>
      <c r="O89" s="168">
        <v>6600</v>
      </c>
      <c r="P89" s="180">
        <v>6840</v>
      </c>
      <c r="Q89" s="197">
        <f t="shared" si="10"/>
        <v>162600</v>
      </c>
      <c r="R89" s="197">
        <f>Q89+O89</f>
        <v>169200</v>
      </c>
      <c r="S89" s="197">
        <f t="shared" si="12"/>
        <v>176040</v>
      </c>
      <c r="T89" s="6"/>
      <c r="U89" s="252"/>
    </row>
    <row r="90" spans="1:21" ht="15.95" customHeight="1" x14ac:dyDescent="0.2">
      <c r="A90" s="6"/>
      <c r="B90" s="72" t="s">
        <v>21</v>
      </c>
      <c r="C90" s="77"/>
      <c r="D90" s="77"/>
      <c r="E90" s="6"/>
      <c r="F90" s="156"/>
      <c r="G90" s="208"/>
      <c r="H90" s="51"/>
      <c r="I90" s="51"/>
      <c r="J90" s="51"/>
      <c r="K90" s="6"/>
      <c r="L90" s="6"/>
      <c r="M90" s="6"/>
      <c r="N90" s="155"/>
      <c r="O90" s="175"/>
      <c r="P90" s="175"/>
      <c r="Q90" s="197"/>
      <c r="R90" s="197"/>
      <c r="S90" s="197"/>
      <c r="T90" s="14"/>
      <c r="U90" s="252"/>
    </row>
    <row r="91" spans="1:21" ht="15.95" customHeight="1" x14ac:dyDescent="0.2">
      <c r="A91" s="6">
        <v>42</v>
      </c>
      <c r="B91" s="46" t="s">
        <v>17</v>
      </c>
      <c r="C91" s="80"/>
      <c r="D91" s="80">
        <v>1</v>
      </c>
      <c r="E91" s="54">
        <v>1</v>
      </c>
      <c r="F91" s="149">
        <v>108000</v>
      </c>
      <c r="G91" s="209">
        <v>0</v>
      </c>
      <c r="H91" s="6">
        <v>1</v>
      </c>
      <c r="I91" s="6">
        <v>1</v>
      </c>
      <c r="J91" s="6">
        <v>1</v>
      </c>
      <c r="K91" s="6" t="s">
        <v>1</v>
      </c>
      <c r="L91" s="41" t="s">
        <v>1</v>
      </c>
      <c r="M91" s="41" t="s">
        <v>1</v>
      </c>
      <c r="N91" s="209">
        <v>0</v>
      </c>
      <c r="O91" s="209">
        <v>0</v>
      </c>
      <c r="P91" s="209">
        <v>0</v>
      </c>
      <c r="Q91" s="197">
        <f t="shared" si="10"/>
        <v>108000</v>
      </c>
      <c r="R91" s="197">
        <f t="shared" ref="R91:S94" si="13">Q91+O91</f>
        <v>108000</v>
      </c>
      <c r="S91" s="197">
        <f t="shared" si="13"/>
        <v>108000</v>
      </c>
      <c r="T91" s="14"/>
      <c r="U91" s="252"/>
    </row>
    <row r="92" spans="1:21" ht="15.95" customHeight="1" x14ac:dyDescent="0.2">
      <c r="A92" s="210">
        <v>43</v>
      </c>
      <c r="B92" s="46" t="s">
        <v>79</v>
      </c>
      <c r="C92" s="77"/>
      <c r="D92" s="77">
        <v>1</v>
      </c>
      <c r="E92" s="58">
        <v>1</v>
      </c>
      <c r="F92" s="149">
        <v>108000</v>
      </c>
      <c r="G92" s="209">
        <v>0</v>
      </c>
      <c r="H92" s="6">
        <v>1</v>
      </c>
      <c r="I92" s="6">
        <v>1</v>
      </c>
      <c r="J92" s="6">
        <v>1</v>
      </c>
      <c r="K92" s="6" t="s">
        <v>1</v>
      </c>
      <c r="L92" s="41" t="s">
        <v>1</v>
      </c>
      <c r="M92" s="41" t="s">
        <v>1</v>
      </c>
      <c r="N92" s="209">
        <v>0</v>
      </c>
      <c r="O92" s="209">
        <v>0</v>
      </c>
      <c r="P92" s="209">
        <v>0</v>
      </c>
      <c r="Q92" s="197">
        <f t="shared" si="10"/>
        <v>108000</v>
      </c>
      <c r="R92" s="197">
        <f t="shared" si="13"/>
        <v>108000</v>
      </c>
      <c r="S92" s="197">
        <f t="shared" si="13"/>
        <v>108000</v>
      </c>
      <c r="T92" s="14"/>
      <c r="U92" s="252"/>
    </row>
    <row r="93" spans="1:21" ht="15.95" customHeight="1" x14ac:dyDescent="0.2">
      <c r="A93" s="220"/>
      <c r="B93" s="72" t="s">
        <v>135</v>
      </c>
      <c r="C93" s="77"/>
      <c r="D93" s="77"/>
      <c r="E93" s="58"/>
      <c r="F93" s="149"/>
      <c r="G93" s="209"/>
      <c r="H93" s="6"/>
      <c r="I93" s="6"/>
      <c r="J93" s="6"/>
      <c r="K93" s="6"/>
      <c r="L93" s="41"/>
      <c r="M93" s="41"/>
      <c r="N93" s="209"/>
      <c r="O93" s="209"/>
      <c r="P93" s="209"/>
      <c r="Q93" s="197"/>
      <c r="R93" s="197"/>
      <c r="S93" s="197"/>
      <c r="T93" s="14"/>
      <c r="U93" s="252"/>
    </row>
    <row r="94" spans="1:21" s="4" customFormat="1" ht="15.95" customHeight="1" x14ac:dyDescent="0.2">
      <c r="A94" s="6">
        <v>44</v>
      </c>
      <c r="B94" s="101" t="s">
        <v>72</v>
      </c>
      <c r="C94" s="77" t="s">
        <v>59</v>
      </c>
      <c r="D94" s="77">
        <v>1</v>
      </c>
      <c r="E94" s="6">
        <v>1</v>
      </c>
      <c r="F94" s="156">
        <v>214560</v>
      </c>
      <c r="G94" s="208">
        <v>0</v>
      </c>
      <c r="H94" s="6">
        <v>1</v>
      </c>
      <c r="I94" s="6">
        <v>1</v>
      </c>
      <c r="J94" s="6">
        <v>1</v>
      </c>
      <c r="K94" s="41" t="s">
        <v>1</v>
      </c>
      <c r="L94" s="41" t="s">
        <v>1</v>
      </c>
      <c r="M94" s="41" t="s">
        <v>1</v>
      </c>
      <c r="N94" s="156">
        <v>7680</v>
      </c>
      <c r="O94" s="156">
        <v>7680</v>
      </c>
      <c r="P94" s="155">
        <v>7680</v>
      </c>
      <c r="Q94" s="155">
        <f t="shared" si="10"/>
        <v>222240</v>
      </c>
      <c r="R94" s="175">
        <f t="shared" si="13"/>
        <v>229920</v>
      </c>
      <c r="S94" s="197">
        <f t="shared" si="13"/>
        <v>237600</v>
      </c>
      <c r="T94" s="14"/>
      <c r="U94" s="252"/>
    </row>
    <row r="95" spans="1:21" ht="15.95" customHeight="1" x14ac:dyDescent="0.2">
      <c r="A95" s="157" t="s">
        <v>44</v>
      </c>
      <c r="B95" s="33" t="s">
        <v>3</v>
      </c>
      <c r="C95" s="22"/>
      <c r="D95" s="159">
        <f>SUM(D8,D9,D11,D12,D26,D13,D14,D15,D31,D16,D18,D20,D21,D23,D47,D49,D52,D54,D55,D56,D57,D58,D59,D60,D62,D63,D64,D66,D80,D81,D82,D83,D85,D87,D88,D89,D91,D92,D94)</f>
        <v>56</v>
      </c>
      <c r="E95" s="29">
        <f>SUM(E8,E9,E11,E12,E26,E13,E14,E15,E31,E17,E16,E18,E19,E20,E21,E23,E47,E49,E50,E52,E54,E55,E56,E57,E58,E59,E60,E62,E64,E63,E66,E80,E81,E82,E83,E85,E87,E88,E89,E91,E92,E94)</f>
        <v>49</v>
      </c>
      <c r="F95" s="170">
        <f>SUM(F94,F92,F91,F89,F88,F87,F85,F83,F82,F81,F80,F66,F64,F63,F62,F60,F59,F58,F57,F56,F55,F54,F52,F32,F31,F27,F26,F23,F21,F20,F18,F16,F15,F14,F13,F12,F11,F9,F8)</f>
        <v>9083100</v>
      </c>
      <c r="G95" s="170">
        <f>SUM(G91:G94,G89,G88,G87,G85,G83,G82,G81,G80,G66,G64,G63,G62,G60,G59,G58,G57,G56,G55,G54,G23,G21,G20,G18,G16,G31,G15,G14,G13,G26,G12,G11,G9,G8)</f>
        <v>216000</v>
      </c>
      <c r="H95" s="63">
        <f>SUM(H94,H92,H91,H89,H88,H87,H85,H83,H82,H81,H80,H66,H64,H63,H62,H60,H59,H58,H57,H56,H55,H54,H52,H50,H49,H47,H32,H31,H27,H26,H23,H21,H20,H18,H16,H15,H14,H13,H12,H11,H9,H8)</f>
        <v>59</v>
      </c>
      <c r="I95" s="63">
        <f>SUM(I94,I92,I91,I89,I88,I87,I85,I83,I82,I81,I80,I66,I64,I63,I62,I60,I59,I58,I57,I56,I55,I54,I52,I50,I49,I47,I32,I31,I27,I26,I23,I21,I20,I18,I16,I15,I14,I13,I12,I11,I9,I8)</f>
        <v>59</v>
      </c>
      <c r="J95" s="63">
        <f>SUM(J94,J92,J91,J89,J88,J87,J85,J83,J82,J81,J80,J66,J64,J63,J62,J60,J59,J58,J57,J56,J55,J54,J52,J50,J49,J47,J32,J31,J27,J26,J23,J21,J20,J18,J16,J15,J14,J13,J12,J11,J9,J8)</f>
        <v>59</v>
      </c>
      <c r="K95" s="219" t="s">
        <v>119</v>
      </c>
      <c r="L95" s="104" t="s">
        <v>1</v>
      </c>
      <c r="M95" s="22" t="s">
        <v>1</v>
      </c>
      <c r="N95" s="170">
        <f>SUM(N94,N92,N91,N89,N88,N87,N85,N83,N82,N81,N80,N66,N64,N63,N62,N60,N59,N58,N57,N56,N55,N54,N52,N32,N31,N27,N26,N23,N21,N20,N18,N16,N15,N14,N13,N12,N11,N9,N8)</f>
        <v>885480</v>
      </c>
      <c r="O95" s="170">
        <f>SUM(O94,O92,O91,O89,O88,O87,O85,O83,O82,O81,O80,O66,O64,O63,O62,O60,O59,O58,O57,O56,O55,O54,O52,O32,O31,O27,O26,O23,O21,O20,O18,O16,O15,O14,O13,O12,O11,O9,O8)</f>
        <v>313200</v>
      </c>
      <c r="P95" s="170">
        <f>SUM(P94,P92,P91,P89,P88,P87,P85,P83,P82,P81,P80,P66,P64,P63,P62,P60,P59,P58,P57,P56,P55,P54,P52,P32,P31,P27,P26,P23,P21,P20,P18,P16,P15,P14,P13,P12,P11,P9,P8)</f>
        <v>317280</v>
      </c>
      <c r="Q95" s="170">
        <f>SUM(Q94,Q92,Q91,Q89,Q88,Q87,Q85,Q83,Q82,Q81,Q80,Q66,Q64,Q63,Q62,Q60,Q59,Q58,Q57,Q56,Q55,Q54,Q33,Q32,Q31,Q27,Q26,Q23,Q21,Q20,Q18,Q16,Q15,Q14,Q13,Q12,Q11,Q9,Q8)</f>
        <v>10292580</v>
      </c>
      <c r="R95" s="170">
        <f>SUM(R94,R92,R91,R89,R88,R87,R85,R83,R82,R81,R80,R66,R64,R63,R62,R60,R59,R58,R57,R56,R55,R54,R33,R32,R31,R27,R26,R23,R21,R20,R18,R16,R15,R14,R13,R12,R11,R9,R8)</f>
        <v>10557300</v>
      </c>
      <c r="S95" s="170">
        <f>SUM(S94,S92,S91,S89,S88,S87,S85,S83,S82,S81,S80,S66,S64,S63,S62,S60,S59,S58,S57,S56,S55,S54,S33,S32,S31,S27,S26,S23,S21,S20,S18,S16,S15,S14,S13,S12,S11,S9,S8)</f>
        <v>10874100</v>
      </c>
      <c r="T95" s="14"/>
      <c r="U95" s="252"/>
    </row>
    <row r="96" spans="1:21" ht="15.95" customHeight="1" x14ac:dyDescent="0.2">
      <c r="A96" s="158" t="s">
        <v>45</v>
      </c>
      <c r="B96" s="32" t="s">
        <v>105</v>
      </c>
      <c r="C96" s="22"/>
      <c r="D96" s="22"/>
      <c r="E96" s="19"/>
      <c r="F96" s="171"/>
      <c r="G96" s="171"/>
      <c r="H96" s="19"/>
      <c r="I96" s="19"/>
      <c r="J96" s="19"/>
      <c r="K96" s="29"/>
      <c r="L96" s="29"/>
      <c r="M96" s="29"/>
      <c r="N96" s="170"/>
      <c r="O96" s="170"/>
      <c r="P96" s="170"/>
      <c r="Q96" s="170">
        <v>1335360</v>
      </c>
      <c r="R96" s="170">
        <f>(15/100)*R95</f>
        <v>1583595</v>
      </c>
      <c r="S96" s="170">
        <f>(15/100)*S95</f>
        <v>1631115</v>
      </c>
      <c r="T96" s="14"/>
      <c r="U96" s="252"/>
    </row>
    <row r="97" spans="1:21" ht="15.95" customHeight="1" x14ac:dyDescent="0.2">
      <c r="A97" s="158" t="s">
        <v>46</v>
      </c>
      <c r="B97" s="32" t="s">
        <v>48</v>
      </c>
      <c r="C97" s="22"/>
      <c r="D97" s="22"/>
      <c r="E97" s="19"/>
      <c r="F97" s="171"/>
      <c r="G97" s="171"/>
      <c r="H97" s="19"/>
      <c r="I97" s="19"/>
      <c r="J97" s="19"/>
      <c r="K97" s="29"/>
      <c r="L97" s="29"/>
      <c r="M97" s="29"/>
      <c r="N97" s="170"/>
      <c r="O97" s="170"/>
      <c r="P97" s="170"/>
      <c r="Q97" s="170">
        <f>SUM(Q95:Q96)</f>
        <v>11627940</v>
      </c>
      <c r="R97" s="170">
        <f>SUM(R95:R96)</f>
        <v>12140895</v>
      </c>
      <c r="S97" s="231">
        <f>SUM(S95:S96)</f>
        <v>12505215</v>
      </c>
      <c r="T97" s="14"/>
      <c r="U97" s="252"/>
    </row>
    <row r="98" spans="1:21" ht="15.95" customHeight="1" x14ac:dyDescent="0.2">
      <c r="A98" s="158" t="s">
        <v>104</v>
      </c>
      <c r="B98" s="32" t="s">
        <v>49</v>
      </c>
      <c r="C98" s="22"/>
      <c r="D98" s="22"/>
      <c r="E98" s="19"/>
      <c r="F98" s="171"/>
      <c r="G98" s="171"/>
      <c r="H98" s="21"/>
      <c r="I98" s="21"/>
      <c r="J98" s="21"/>
      <c r="K98" s="21"/>
      <c r="L98" s="21"/>
      <c r="M98" s="21"/>
      <c r="N98" s="183"/>
      <c r="O98" s="183"/>
      <c r="P98" s="183"/>
      <c r="Q98" s="203">
        <f>Q97/50000000*100</f>
        <v>23.255880000000001</v>
      </c>
      <c r="R98" s="204">
        <f>R97/52500000*100</f>
        <v>23.125514285714285</v>
      </c>
      <c r="S98" s="204">
        <f>S97/55125000*100</f>
        <v>22.685197278911566</v>
      </c>
      <c r="T98" s="28"/>
      <c r="U98" s="252"/>
    </row>
    <row r="99" spans="1:21" ht="15.95" customHeight="1" x14ac:dyDescent="0.2">
      <c r="F99" s="260" t="s">
        <v>129</v>
      </c>
      <c r="G99" s="260"/>
      <c r="H99" s="260"/>
      <c r="I99" s="260"/>
      <c r="J99" s="260"/>
      <c r="K99" s="260"/>
      <c r="L99" s="260"/>
      <c r="M99" s="260"/>
      <c r="N99" s="260"/>
      <c r="O99" s="260"/>
      <c r="P99" s="192"/>
      <c r="Q99" s="192"/>
      <c r="R99" s="192"/>
      <c r="S99" s="192"/>
      <c r="T99" s="105"/>
      <c r="U99" s="252"/>
    </row>
    <row r="100" spans="1:21" ht="15.95" customHeight="1" x14ac:dyDescent="0.2">
      <c r="A100" s="71" t="s">
        <v>65</v>
      </c>
      <c r="B100" s="71"/>
      <c r="C100" s="71"/>
      <c r="D100" s="71"/>
      <c r="F100" s="256" t="s">
        <v>126</v>
      </c>
      <c r="G100" s="256"/>
      <c r="H100" s="256"/>
      <c r="I100" s="256"/>
      <c r="J100" s="256"/>
      <c r="K100" s="256"/>
      <c r="L100" s="256"/>
      <c r="M100" s="256"/>
      <c r="N100" s="256"/>
      <c r="O100" s="256"/>
      <c r="P100" s="193"/>
      <c r="Q100" s="193"/>
      <c r="R100" s="193"/>
      <c r="S100" s="193"/>
      <c r="T100" s="71"/>
      <c r="U100" s="252"/>
    </row>
    <row r="101" spans="1:21" ht="15.95" customHeight="1" x14ac:dyDescent="0.2">
      <c r="F101" s="256" t="s">
        <v>127</v>
      </c>
      <c r="G101" s="256"/>
      <c r="H101" s="256"/>
      <c r="I101" s="256"/>
      <c r="J101" s="256"/>
      <c r="K101" s="256"/>
      <c r="L101" s="256"/>
      <c r="M101" s="256"/>
      <c r="N101" s="256"/>
      <c r="O101" s="256"/>
      <c r="U101" s="252"/>
    </row>
    <row r="102" spans="1:21" x14ac:dyDescent="0.2">
      <c r="F102" s="259" t="s">
        <v>128</v>
      </c>
      <c r="G102" s="242"/>
      <c r="H102" s="242"/>
      <c r="I102" s="242"/>
      <c r="J102" s="242"/>
      <c r="K102" s="242"/>
      <c r="L102" s="242"/>
      <c r="M102" s="242"/>
      <c r="N102" s="242"/>
      <c r="O102" s="242"/>
      <c r="U102" s="252"/>
    </row>
    <row r="103" spans="1:21" ht="12.75" customHeight="1" x14ac:dyDescent="0.2">
      <c r="A103" s="257">
        <v>63</v>
      </c>
      <c r="B103" s="257"/>
      <c r="C103" s="257"/>
      <c r="D103" s="257"/>
      <c r="E103" s="257"/>
      <c r="F103" s="257"/>
      <c r="G103" s="257"/>
      <c r="H103" s="257"/>
      <c r="I103" s="257"/>
      <c r="J103" s="257"/>
      <c r="K103" s="257"/>
      <c r="L103" s="257"/>
      <c r="M103" s="257"/>
      <c r="N103" s="257"/>
      <c r="O103" s="257"/>
      <c r="P103" s="257"/>
      <c r="Q103" s="257"/>
      <c r="R103" s="257"/>
      <c r="S103" s="257"/>
      <c r="T103" s="257"/>
      <c r="U103" s="252"/>
    </row>
    <row r="104" spans="1:21" x14ac:dyDescent="0.2">
      <c r="A104" s="257"/>
      <c r="B104" s="257"/>
      <c r="C104" s="257"/>
      <c r="D104" s="257"/>
      <c r="E104" s="257"/>
      <c r="F104" s="257"/>
      <c r="G104" s="257"/>
      <c r="H104" s="257"/>
      <c r="I104" s="257"/>
      <c r="J104" s="257"/>
      <c r="K104" s="257"/>
      <c r="L104" s="257"/>
      <c r="M104" s="257"/>
      <c r="N104" s="257"/>
      <c r="O104" s="257"/>
      <c r="P104" s="257"/>
      <c r="Q104" s="257"/>
      <c r="R104" s="257"/>
      <c r="S104" s="257"/>
      <c r="T104" s="257"/>
      <c r="U104" s="252"/>
    </row>
    <row r="105" spans="1:21" x14ac:dyDescent="0.2">
      <c r="A105" s="257"/>
      <c r="B105" s="257"/>
      <c r="C105" s="257"/>
      <c r="D105" s="257"/>
      <c r="E105" s="257"/>
      <c r="F105" s="257"/>
      <c r="G105" s="257"/>
      <c r="H105" s="257"/>
      <c r="I105" s="257"/>
      <c r="J105" s="257"/>
      <c r="K105" s="257"/>
      <c r="L105" s="257"/>
      <c r="M105" s="257"/>
      <c r="N105" s="257"/>
      <c r="O105" s="257"/>
      <c r="P105" s="257"/>
      <c r="Q105" s="257"/>
      <c r="R105" s="257"/>
      <c r="S105" s="257"/>
      <c r="T105" s="257"/>
      <c r="U105" s="252"/>
    </row>
  </sheetData>
  <mergeCells count="59">
    <mergeCell ref="K4:M4"/>
    <mergeCell ref="E5:G5"/>
    <mergeCell ref="H5:J5"/>
    <mergeCell ref="J6:J7"/>
    <mergeCell ref="K6:K7"/>
    <mergeCell ref="H6:H7"/>
    <mergeCell ref="I6:I7"/>
    <mergeCell ref="R6:R7"/>
    <mergeCell ref="A40:A44"/>
    <mergeCell ref="B40:B44"/>
    <mergeCell ref="E40:G40"/>
    <mergeCell ref="H40:J40"/>
    <mergeCell ref="K40:M40"/>
    <mergeCell ref="N40:P40"/>
    <mergeCell ref="Q40:S40"/>
    <mergeCell ref="M6:M7"/>
    <mergeCell ref="N6:N7"/>
    <mergeCell ref="O6:O7"/>
    <mergeCell ref="P6:P7"/>
    <mergeCell ref="A3:A7"/>
    <mergeCell ref="Q6:Q7"/>
    <mergeCell ref="A34:T35"/>
    <mergeCell ref="H4:J4"/>
    <mergeCell ref="U40:U70"/>
    <mergeCell ref="A69:T70"/>
    <mergeCell ref="L6:L7"/>
    <mergeCell ref="U1:U35"/>
    <mergeCell ref="B3:B7"/>
    <mergeCell ref="E3:G3"/>
    <mergeCell ref="H3:J3"/>
    <mergeCell ref="K3:M3"/>
    <mergeCell ref="N3:P3"/>
    <mergeCell ref="Q3:S3"/>
    <mergeCell ref="E4:G4"/>
    <mergeCell ref="S6:S7"/>
    <mergeCell ref="E41:G41"/>
    <mergeCell ref="H41:J41"/>
    <mergeCell ref="K41:M41"/>
    <mergeCell ref="A1:S1"/>
    <mergeCell ref="E42:G42"/>
    <mergeCell ref="H42:J42"/>
    <mergeCell ref="F101:O101"/>
    <mergeCell ref="A103:T105"/>
    <mergeCell ref="Q74:S74"/>
    <mergeCell ref="A74:A78"/>
    <mergeCell ref="B74:B78"/>
    <mergeCell ref="N74:P74"/>
    <mergeCell ref="F99:O99"/>
    <mergeCell ref="U74:U105"/>
    <mergeCell ref="E75:G75"/>
    <mergeCell ref="H75:J75"/>
    <mergeCell ref="K75:M75"/>
    <mergeCell ref="E76:G76"/>
    <mergeCell ref="H76:J76"/>
    <mergeCell ref="F102:O102"/>
    <mergeCell ref="F100:O100"/>
    <mergeCell ref="E74:G74"/>
    <mergeCell ref="H74:J74"/>
    <mergeCell ref="K74:M74"/>
  </mergeCells>
  <printOptions horizontalCentered="1" verticalCentered="1"/>
  <pageMargins left="0.31" right="0" top="0.34" bottom="0.35433070866141736" header="0.35433070866141736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ภาระค่าใช้จ่าย</vt:lpstr>
      <vt:lpstr>ภาระค่าใช้จ่าย 64-66</vt:lpstr>
      <vt:lpstr>ภาระค่าใช้จ่าย ฉ.1-64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Win10x64Bit</cp:lastModifiedBy>
  <cp:lastPrinted>2021-06-09T04:31:03Z</cp:lastPrinted>
  <dcterms:created xsi:type="dcterms:W3CDTF">2004-09-22T08:58:14Z</dcterms:created>
  <dcterms:modified xsi:type="dcterms:W3CDTF">2021-06-29T10:09:32Z</dcterms:modified>
</cp:coreProperties>
</file>